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GSL\2019\"/>
    </mc:Choice>
  </mc:AlternateContent>
  <bookViews>
    <workbookView xWindow="0" yWindow="0" windowWidth="9750" windowHeight="4275" activeTab="2"/>
  </bookViews>
  <sheets>
    <sheet name="RENDICONTO" sheetId="1" r:id="rId1"/>
    <sheet name="risultatoGestione" sheetId="2" r:id="rId2"/>
    <sheet name="SINGOLEattività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D65" i="1" l="1"/>
  <c r="D12" i="1"/>
  <c r="B12" i="3" l="1"/>
  <c r="G27" i="2"/>
  <c r="G26" i="2" s="1"/>
  <c r="C29" i="1" s="1"/>
  <c r="G11" i="2"/>
  <c r="C11" i="1" s="1"/>
  <c r="C33" i="2"/>
  <c r="C5" i="2"/>
  <c r="C13" i="2"/>
  <c r="F24" i="3" l="1"/>
  <c r="B58" i="3" l="1"/>
  <c r="C12" i="1" l="1"/>
  <c r="G10" i="2"/>
  <c r="C39" i="2" l="1"/>
  <c r="C65" i="1" s="1"/>
  <c r="C34" i="2"/>
  <c r="F58" i="3"/>
  <c r="E58" i="3"/>
  <c r="C9" i="2" l="1"/>
  <c r="C6" i="2"/>
  <c r="D62" i="1" l="1"/>
  <c r="D69" i="1"/>
  <c r="D40" i="1"/>
  <c r="D6" i="1"/>
  <c r="D4" i="2" l="1"/>
  <c r="G13" i="2"/>
  <c r="D82" i="1" l="1"/>
  <c r="C73" i="1" s="1"/>
  <c r="C90" i="1"/>
  <c r="C82" i="1"/>
  <c r="D63" i="1"/>
  <c r="D59" i="1" s="1"/>
  <c r="D41" i="1"/>
  <c r="D39" i="1"/>
  <c r="D38" i="1"/>
  <c r="D36" i="1"/>
  <c r="D13" i="1"/>
  <c r="D9" i="1"/>
  <c r="H4" i="2"/>
  <c r="D32" i="2"/>
  <c r="C9" i="1"/>
  <c r="C13" i="1"/>
  <c r="G5" i="2"/>
  <c r="C6" i="1" s="1"/>
  <c r="C41" i="1"/>
  <c r="C38" i="1"/>
  <c r="C36" i="1"/>
  <c r="C7" i="2"/>
  <c r="C40" i="1" s="1"/>
  <c r="C39" i="1"/>
  <c r="C63" i="1"/>
  <c r="C62" i="1"/>
  <c r="C21" i="2"/>
  <c r="C16" i="2"/>
  <c r="C27" i="2"/>
  <c r="C26" i="2" s="1"/>
  <c r="C69" i="1" s="1"/>
  <c r="C58" i="3"/>
  <c r="F49" i="3"/>
  <c r="E49" i="3"/>
  <c r="C49" i="3"/>
  <c r="B49" i="3"/>
  <c r="F36" i="3"/>
  <c r="E36" i="3"/>
  <c r="C36" i="3"/>
  <c r="B36" i="3"/>
  <c r="E24" i="3"/>
  <c r="C24" i="3"/>
  <c r="B24" i="3"/>
  <c r="F12" i="3"/>
  <c r="E12" i="3"/>
  <c r="C12" i="3"/>
  <c r="E65" i="3" l="1"/>
  <c r="H40" i="2"/>
  <c r="E64" i="3"/>
  <c r="E66" i="3" s="1"/>
  <c r="B64" i="3"/>
  <c r="B66" i="3"/>
  <c r="D5" i="1"/>
  <c r="D31" i="1" s="1"/>
  <c r="C59" i="1"/>
  <c r="C33" i="1"/>
  <c r="C5" i="1"/>
  <c r="C31" i="1" s="1"/>
  <c r="G4" i="2"/>
  <c r="D33" i="1"/>
  <c r="D67" i="1" s="1"/>
  <c r="D70" i="1" s="1"/>
  <c r="D71" i="1" s="1"/>
  <c r="C4" i="2"/>
  <c r="C32" i="2"/>
  <c r="C40" i="2" l="1"/>
  <c r="D72" i="1"/>
  <c r="C67" i="1"/>
  <c r="C70" i="1" s="1"/>
  <c r="C71" i="1" s="1"/>
  <c r="C72" i="1" s="1"/>
  <c r="C74" i="1" s="1"/>
</calcChain>
</file>

<file path=xl/sharedStrings.xml><?xml version="1.0" encoding="utf-8"?>
<sst xmlns="http://schemas.openxmlformats.org/spreadsheetml/2006/main" count="314" uniqueCount="186">
  <si>
    <t>SEZIONE A - INCASSI E PAGAMENTI</t>
  </si>
  <si>
    <t>Dati in Euro</t>
  </si>
  <si>
    <t>T</t>
  </si>
  <si>
    <t>T-1</t>
  </si>
  <si>
    <t>Periodo amministrativo</t>
  </si>
  <si>
    <t>A1</t>
  </si>
  <si>
    <t>Incassi della gestione</t>
  </si>
  <si>
    <t>ATTIVITA TIPICHE :</t>
  </si>
  <si>
    <t>Quote associative</t>
  </si>
  <si>
    <t>Contributi ordinari e straordinari degli associati</t>
  </si>
  <si>
    <t>Eredità, donazioni e legati</t>
  </si>
  <si>
    <t>Contributi Enti Pubblici</t>
  </si>
  <si>
    <t>Convenzioni</t>
  </si>
  <si>
    <t>Contributi 5 per mille</t>
  </si>
  <si>
    <t>Contributi privati da Enti Erogatori</t>
  </si>
  <si>
    <t>Erogazioni liberali degli associati e dei terzi</t>
  </si>
  <si>
    <t>Altri incassi tipici Promozione Sociale</t>
  </si>
  <si>
    <t>RACCOLTA PUBBLICA DI FONDI</t>
  </si>
  <si>
    <t>Raccolta Pubblica di Fondi "………1………"</t>
  </si>
  <si>
    <t>Raccolta Pubblica di Fondi "………2………"</t>
  </si>
  <si>
    <t>Raccolta Pubblica di Fondi "………n………"</t>
  </si>
  <si>
    <t>ATTIVITA' ACCESSORIE DECOMMERCIALIZZATE (L287/91)</t>
  </si>
  <si>
    <t>Contributi da associati per attività di somministrazione alimenti e bevande</t>
  </si>
  <si>
    <t>Contributi da associati per attività di viaggi e soggiorni turistici</t>
  </si>
  <si>
    <t>ATTIVITA' ACCESSORIE</t>
  </si>
  <si>
    <t>Attività commerciale</t>
  </si>
  <si>
    <t>Altri incassi da attività accessoria e/o connessa</t>
  </si>
  <si>
    <t>ALTRI INCASSI DIVERSI</t>
  </si>
  <si>
    <t>SUB TOTALE</t>
  </si>
  <si>
    <t>A2</t>
  </si>
  <si>
    <t>Incassi in c/capitale</t>
  </si>
  <si>
    <t>INCASSI FINANZIARI E PATRIMONIALI</t>
  </si>
  <si>
    <t>A3</t>
  </si>
  <si>
    <t>TOTALE INCASSI</t>
  </si>
  <si>
    <t>A4</t>
  </si>
  <si>
    <t>Pagamenti della gestione</t>
  </si>
  <si>
    <t>ATTIVITA TIPICHE:</t>
  </si>
  <si>
    <t>Quote associative retrocesse</t>
  </si>
  <si>
    <t>Quota affiliazione</t>
  </si>
  <si>
    <t>Spese personale</t>
  </si>
  <si>
    <t>Rimborso spese Volontari art. 30</t>
  </si>
  <si>
    <t>Acquisto beni di consumo</t>
  </si>
  <si>
    <t>Acquisto di servizi</t>
  </si>
  <si>
    <t>Godimento di beni di terzi</t>
  </si>
  <si>
    <t>Altri pagamenti da attività tipiche</t>
  </si>
  <si>
    <t>ATTIVITA' RACCOLTA FONDI</t>
  </si>
  <si>
    <t>Acquisti di servizi</t>
  </si>
  <si>
    <t>Altri pagamenti da attività accessorie decommercializzate</t>
  </si>
  <si>
    <t>Altri pagamenti da attività accessorie</t>
  </si>
  <si>
    <t>ATTIVITA' DI SUPPORTO GENERALE</t>
  </si>
  <si>
    <t>Altri pagamenti da attività di supporto generale</t>
  </si>
  <si>
    <t>ALTRI PAGAMENTI</t>
  </si>
  <si>
    <t>A5</t>
  </si>
  <si>
    <t>Pagamenti in conto capitale</t>
  </si>
  <si>
    <t>PAGAMENTI FINANZIARI E PATRIMONIALI</t>
  </si>
  <si>
    <t>A6</t>
  </si>
  <si>
    <t>TOTALE PAGAMENTI</t>
  </si>
  <si>
    <t>AVANZO, DISAVANZO DI ESERCIZIO (INCASSI - PAGAMENTI)</t>
  </si>
  <si>
    <t>A7</t>
  </si>
  <si>
    <t>Posizione liquida di inizio esercizio (cass + banca/che)</t>
  </si>
  <si>
    <t>A8</t>
  </si>
  <si>
    <t>Posizione liquida di fine esercizio (avanzo, disavanzo di esercizio + posizione liquida di inizi esercizio)</t>
  </si>
  <si>
    <t>SEZIONE B - SITUAZIONE ATTIVITA' E PASSIVITA' AL TERMINA DELL'ANNO</t>
  </si>
  <si>
    <t>PERIODO AMMINISTRATIVO</t>
  </si>
  <si>
    <t>B1</t>
  </si>
  <si>
    <t>Fondi liquidi</t>
  </si>
  <si>
    <t>Valori in cassa</t>
  </si>
  <si>
    <t>Depositi bancari</t>
  </si>
  <si>
    <t>Depositi postali</t>
  </si>
  <si>
    <t>Totale Fondi liquidi</t>
  </si>
  <si>
    <t>B2</t>
  </si>
  <si>
    <t>Totale Attività monetarie e finanziarie</t>
  </si>
  <si>
    <t>B3</t>
  </si>
  <si>
    <t>Totale Attività detenute per la gestione dell'APS</t>
  </si>
  <si>
    <t>B4</t>
  </si>
  <si>
    <t>Totale passività</t>
  </si>
  <si>
    <r>
      <rPr>
        <b/>
        <sz val="11"/>
        <color theme="1"/>
        <rFont val="Calibri"/>
        <family val="2"/>
        <scheme val="minor"/>
      </rPr>
      <t>Attività monetarie e finanziarie</t>
    </r>
    <r>
      <rPr>
        <sz val="11"/>
        <color theme="1"/>
        <rFont val="Calibri"/>
        <family val="2"/>
        <scheme val="minor"/>
      </rPr>
      <t xml:space="preserve"> (crediti, investimenti in titoli…)</t>
    </r>
  </si>
  <si>
    <r>
      <rPr>
        <b/>
        <sz val="11"/>
        <color theme="1"/>
        <rFont val="Calibri"/>
        <family val="2"/>
        <scheme val="minor"/>
      </rPr>
      <t xml:space="preserve">Attività per la gestione dell'APS </t>
    </r>
    <r>
      <rPr>
        <sz val="11"/>
        <color theme="1"/>
        <rFont val="Calibri"/>
        <family val="2"/>
        <scheme val="minor"/>
      </rPr>
      <t>(immobili, veicoli, attrezzature…)</t>
    </r>
  </si>
  <si>
    <r>
      <rPr>
        <b/>
        <sz val="11"/>
        <color theme="1"/>
        <rFont val="Calibri"/>
        <family val="2"/>
        <scheme val="minor"/>
      </rPr>
      <t xml:space="preserve">Passività </t>
    </r>
    <r>
      <rPr>
        <sz val="11"/>
        <color theme="1"/>
        <rFont val="Calibri"/>
        <family val="2"/>
        <scheme val="minor"/>
      </rPr>
      <t>(debiti, mutui, trattamento di fine rapporto lavoro dipendente…)</t>
    </r>
  </si>
  <si>
    <t>ONERI</t>
  </si>
  <si>
    <t>PROVENTI E RICAVI</t>
  </si>
  <si>
    <t>Rendiconto gestionale
ASSOCIAZIONI DI PROMOZIONE SOCIALE (L. 383/2000) CHE REDIGONO BILANCIO DI COMPETENZA</t>
  </si>
  <si>
    <t>1.1</t>
  </si>
  <si>
    <t>1.2</t>
  </si>
  <si>
    <t>1.3</t>
  </si>
  <si>
    <t>….</t>
  </si>
  <si>
    <t>ONERI DA ATTIVITA' TIPICA L. 383/00</t>
  </si>
  <si>
    <t>Acquisti di beni e merci</t>
  </si>
  <si>
    <t>Godimento beni di terzi</t>
  </si>
  <si>
    <t>Personale dipendente ed assimilato</t>
  </si>
  <si>
    <t>Personale autonomo e collaboratori</t>
  </si>
  <si>
    <t>Assicurazione volontari art. 30</t>
  </si>
  <si>
    <t>Rimborso spese volontari art. 30</t>
  </si>
  <si>
    <t>Ammortamenti ed accantonamenti</t>
  </si>
  <si>
    <t>Oneri diversi di gestione comprese imposte</t>
  </si>
  <si>
    <t>Altri oneri tipici legge 383/00</t>
  </si>
  <si>
    <t>ONERI PROMOZIONALI E DI RACCOLTA PUBBLICA DI FONDI</t>
  </si>
  <si>
    <t>2.1</t>
  </si>
  <si>
    <t>2.2</t>
  </si>
  <si>
    <t>Attività ordinaria di promozione</t>
  </si>
  <si>
    <t>ONERI DA ATTIVITA' ACCESSORIA</t>
  </si>
  <si>
    <t>3.1</t>
  </si>
  <si>
    <t>da attività commerciali</t>
  </si>
  <si>
    <t>3.2</t>
  </si>
  <si>
    <t>da somministrazione alimenti e bevande (L.287/91)</t>
  </si>
  <si>
    <t>da viaggi e soggiorni turistici (L287/91)</t>
  </si>
  <si>
    <t>Altri oneri di natura accessoria e/o connessa</t>
  </si>
  <si>
    <t>ONERI FINANZIARI E PATRIMONIALI</t>
  </si>
  <si>
    <t>4.1</t>
  </si>
  <si>
    <t>Su rapporti bancari</t>
  </si>
  <si>
    <t>Su prestiti</t>
  </si>
  <si>
    <t>4.2</t>
  </si>
  <si>
    <t>Da patrimonio edilizio</t>
  </si>
  <si>
    <t>Da altri beni patrimoniali</t>
  </si>
  <si>
    <t>Oneri straordinari</t>
  </si>
  <si>
    <t>ONERI DI SUPPORTO GENERALE</t>
  </si>
  <si>
    <t>5.1</t>
  </si>
  <si>
    <t>5.2</t>
  </si>
  <si>
    <t>Persoanle autonomo e collaboratori</t>
  </si>
  <si>
    <t>RISULTATO GESTIONALE POSITIVO</t>
  </si>
  <si>
    <t>RISULTATO GETIONALE NEGATIVO</t>
  </si>
  <si>
    <t>PROVENTI E RICAVI DA ATTIVITA' TIPICA LEGGE 383/00</t>
  </si>
  <si>
    <t>Quote sociali e contributi ass.vi legge 383</t>
  </si>
  <si>
    <t>Contributi Ue ed Organiz. Internazionali</t>
  </si>
  <si>
    <t>Contributo 5 per mille</t>
  </si>
  <si>
    <t>Contributi privati da enti erogatori</t>
  </si>
  <si>
    <t>Donazioni in natura</t>
  </si>
  <si>
    <t>Altri proventi tipici di legge 383/00</t>
  </si>
  <si>
    <t>PROVENTI DA RACCOLTA PUBBLICA DI FONDI</t>
  </si>
  <si>
    <t>Altri proventi di natura promozionale</t>
  </si>
  <si>
    <t>PROVENTI E RICAVI DA ATTIVITA' ACCESSORIA</t>
  </si>
  <si>
    <t>da sttività di somministrazione alimenti e bevande (L. 287/91)</t>
  </si>
  <si>
    <t>da attività di viaggi e soggiorni turistici (L287/91)</t>
  </si>
  <si>
    <t>Altri proventi di natura accessoria e/o connessa</t>
  </si>
  <si>
    <t>PROVENTI FINANZIARI E PATRIMONIALI</t>
  </si>
  <si>
    <t>Da rapporti bancari</t>
  </si>
  <si>
    <t>Da altri investimenti finanziari</t>
  </si>
  <si>
    <t>Da proventi straordinari</t>
  </si>
  <si>
    <t>Rendiconto degli incassi e dei pagamenti e situazione patrimoniale
ASSOCIAZIONI DI PROMOZIONE SOCIALE (L. 383/2000)</t>
  </si>
  <si>
    <t>Entrate</t>
  </si>
  <si>
    <t>Banca</t>
  </si>
  <si>
    <t>Cassa</t>
  </si>
  <si>
    <t>Uscite</t>
  </si>
  <si>
    <t>erogazioni liberali privati</t>
  </si>
  <si>
    <t>SIAE</t>
  </si>
  <si>
    <t>cancelleria</t>
  </si>
  <si>
    <t>materiali di consumo</t>
  </si>
  <si>
    <t xml:space="preserve">acquisto beni </t>
  </si>
  <si>
    <t>acquisto servizi</t>
  </si>
  <si>
    <t>attrezzature</t>
  </si>
  <si>
    <t>ritenute d'acconto</t>
  </si>
  <si>
    <t>collaboratori</t>
  </si>
  <si>
    <t>TOTALE</t>
  </si>
  <si>
    <t>FESTA DI PRIMAVERA</t>
  </si>
  <si>
    <t>iscrizione giochi</t>
  </si>
  <si>
    <t>godimento beni terzi</t>
  </si>
  <si>
    <t xml:space="preserve">erogazioni liberali </t>
  </si>
  <si>
    <t>da privati</t>
  </si>
  <si>
    <t xml:space="preserve">contrib.Comune </t>
  </si>
  <si>
    <t>contrib.consorzio</t>
  </si>
  <si>
    <t>comunità brianza coop</t>
  </si>
  <si>
    <t>diritti e bolli</t>
  </si>
  <si>
    <t>SPESE GESTIONE ASSOCIAZIONE</t>
  </si>
  <si>
    <t>quote associative</t>
  </si>
  <si>
    <t>interessi pass banca</t>
  </si>
  <si>
    <t>spese e incassi relative attività anno precedente</t>
  </si>
  <si>
    <t>banca</t>
  </si>
  <si>
    <t>cassa</t>
  </si>
  <si>
    <t>SIAE e licenza OMBR.</t>
  </si>
  <si>
    <t>tasse varie</t>
  </si>
  <si>
    <t>acq.beni e cancelleria</t>
  </si>
  <si>
    <t>prelevamenti</t>
  </si>
  <si>
    <t>interssi attivi banca</t>
  </si>
  <si>
    <t>consorzio comunità</t>
  </si>
  <si>
    <t>brianza s.o.</t>
  </si>
  <si>
    <t>5x1000</t>
  </si>
  <si>
    <t>UN QUARTIERE MAI VISTO:CONOSCERE,CAPIRE,CONFRONTARSI(con supporto di sportelli)</t>
  </si>
  <si>
    <t>BANCA</t>
  </si>
  <si>
    <t>CASSA</t>
  </si>
  <si>
    <t xml:space="preserve">risultato </t>
  </si>
  <si>
    <t xml:space="preserve">entrate </t>
  </si>
  <si>
    <t>uscite</t>
  </si>
  <si>
    <t>interessi attivi banca</t>
  </si>
  <si>
    <t>POMERIGGI DANZANTI E CORSI VARI</t>
  </si>
  <si>
    <t xml:space="preserve"> AL CINEMA CON TE'</t>
  </si>
  <si>
    <t>CONFRONTARSI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</si>
</sst>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9" tint="-0.249977111117893"/>
      <name val="Calibri"/>
      <family val="2"/>
      <scheme val="minor"/>
    </font>
    <font>
      <b/>
      <i/>
      <u/>
      <sz val="11"/>
      <color rgb="FFFF33CC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b/>
      <i/>
      <u/>
      <sz val="11"/>
      <color rgb="FF2804AC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3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indent="4"/>
    </xf>
    <xf numFmtId="0" fontId="3" fillId="2" borderId="1" xfId="0" applyFont="1" applyFill="1" applyBorder="1"/>
    <xf numFmtId="0" fontId="3" fillId="0" borderId="1" xfId="0" applyFont="1" applyBorder="1"/>
    <xf numFmtId="164" fontId="0" fillId="0" borderId="1" xfId="0" applyNumberFormat="1" applyBorder="1"/>
    <xf numFmtId="0" fontId="1" fillId="0" borderId="0" xfId="0" applyFont="1" applyAlignment="1">
      <alignment horizontal="left"/>
    </xf>
    <xf numFmtId="164" fontId="0" fillId="0" borderId="0" xfId="0" applyNumberFormat="1"/>
    <xf numFmtId="164" fontId="0" fillId="2" borderId="0" xfId="0" applyNumberFormat="1" applyFill="1"/>
    <xf numFmtId="0" fontId="1" fillId="0" borderId="1" xfId="0" applyFont="1" applyBorder="1" applyAlignment="1">
      <alignment horizontal="left"/>
    </xf>
    <xf numFmtId="164" fontId="0" fillId="2" borderId="1" xfId="0" applyNumberFormat="1" applyFill="1" applyBorder="1"/>
    <xf numFmtId="0" fontId="0" fillId="0" borderId="2" xfId="0" applyBorder="1"/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Border="1"/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6" xfId="0" applyBorder="1"/>
    <xf numFmtId="165" fontId="0" fillId="0" borderId="7" xfId="0" applyNumberFormat="1" applyBorder="1"/>
    <xf numFmtId="0" fontId="0" fillId="0" borderId="7" xfId="0" applyBorder="1"/>
    <xf numFmtId="0" fontId="0" fillId="0" borderId="8" xfId="0" applyBorder="1"/>
    <xf numFmtId="165" fontId="0" fillId="0" borderId="9" xfId="0" applyNumberFormat="1" applyBorder="1"/>
    <xf numFmtId="0" fontId="0" fillId="0" borderId="10" xfId="0" applyBorder="1"/>
    <xf numFmtId="165" fontId="0" fillId="0" borderId="11" xfId="0" applyNumberFormat="1" applyBorder="1"/>
    <xf numFmtId="0" fontId="0" fillId="0" borderId="12" xfId="0" applyBorder="1"/>
    <xf numFmtId="165" fontId="0" fillId="0" borderId="13" xfId="0" applyNumberFormat="1" applyBorder="1"/>
    <xf numFmtId="0" fontId="0" fillId="0" borderId="14" xfId="0" applyBorder="1"/>
    <xf numFmtId="0" fontId="0" fillId="0" borderId="15" xfId="0" applyBorder="1"/>
    <xf numFmtId="165" fontId="0" fillId="0" borderId="16" xfId="0" applyNumberFormat="1" applyBorder="1"/>
    <xf numFmtId="165" fontId="0" fillId="0" borderId="1" xfId="0" applyNumberFormat="1" applyBorder="1"/>
    <xf numFmtId="0" fontId="5" fillId="0" borderId="17" xfId="0" applyFont="1" applyBorder="1"/>
    <xf numFmtId="165" fontId="0" fillId="0" borderId="18" xfId="0" applyNumberFormat="1" applyBorder="1"/>
    <xf numFmtId="0" fontId="5" fillId="0" borderId="18" xfId="0" applyFont="1" applyBorder="1"/>
    <xf numFmtId="165" fontId="0" fillId="0" borderId="19" xfId="0" applyNumberFormat="1" applyBorder="1"/>
    <xf numFmtId="0" fontId="6" fillId="0" borderId="0" xfId="0" applyFont="1" applyBorder="1"/>
    <xf numFmtId="0" fontId="7" fillId="0" borderId="0" xfId="0" applyFont="1" applyBorder="1"/>
    <xf numFmtId="0" fontId="3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8" fillId="0" borderId="0" xfId="0" applyFont="1" applyBorder="1"/>
    <xf numFmtId="0" fontId="3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0" borderId="20" xfId="0" applyBorder="1"/>
    <xf numFmtId="165" fontId="0" fillId="0" borderId="21" xfId="0" applyNumberFormat="1" applyBorder="1"/>
    <xf numFmtId="0" fontId="0" fillId="0" borderId="21" xfId="0" applyFill="1" applyBorder="1"/>
    <xf numFmtId="0" fontId="9" fillId="0" borderId="0" xfId="0" applyFont="1" applyBorder="1"/>
    <xf numFmtId="0" fontId="3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0" borderId="1" xfId="0" applyFill="1" applyBorder="1"/>
    <xf numFmtId="165" fontId="0" fillId="0" borderId="22" xfId="0" applyNumberFormat="1" applyBorder="1"/>
    <xf numFmtId="0" fontId="0" fillId="0" borderId="23" xfId="0" applyBorder="1"/>
    <xf numFmtId="165" fontId="0" fillId="0" borderId="24" xfId="0" applyNumberFormat="1" applyBorder="1"/>
    <xf numFmtId="0" fontId="10" fillId="0" borderId="0" xfId="0" applyFont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6" xfId="0" applyBorder="1"/>
    <xf numFmtId="0" fontId="0" fillId="0" borderId="27" xfId="0" applyBorder="1"/>
    <xf numFmtId="165" fontId="0" fillId="0" borderId="0" xfId="0" applyNumberFormat="1"/>
    <xf numFmtId="4" fontId="0" fillId="0" borderId="0" xfId="0" applyNumberFormat="1"/>
    <xf numFmtId="0" fontId="3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12" fillId="0" borderId="0" xfId="0" applyFont="1" applyBorder="1"/>
    <xf numFmtId="165" fontId="0" fillId="0" borderId="28" xfId="0" applyNumberFormat="1" applyBorder="1"/>
    <xf numFmtId="165" fontId="0" fillId="0" borderId="29" xfId="0" applyNumberFormat="1" applyBorder="1"/>
    <xf numFmtId="4" fontId="1" fillId="0" borderId="0" xfId="0" applyNumberFormat="1" applyFont="1"/>
    <xf numFmtId="0" fontId="5" fillId="0" borderId="0" xfId="0" applyFont="1" applyAlignment="1">
      <alignment horizontal="center"/>
    </xf>
    <xf numFmtId="165" fontId="0" fillId="0" borderId="7" xfId="0" applyNumberFormat="1" applyFill="1" applyBorder="1"/>
    <xf numFmtId="4" fontId="0" fillId="0" borderId="4" xfId="0" applyNumberFormat="1" applyFill="1" applyBorder="1"/>
    <xf numFmtId="0" fontId="0" fillId="0" borderId="0" xfId="0" applyFill="1"/>
    <xf numFmtId="165" fontId="0" fillId="0" borderId="0" xfId="0" applyNumberFormat="1" applyFill="1"/>
    <xf numFmtId="0" fontId="0" fillId="0" borderId="1" xfId="0" applyFont="1" applyFill="1" applyBorder="1"/>
    <xf numFmtId="165" fontId="0" fillId="0" borderId="1" xfId="0" applyNumberFormat="1" applyFill="1" applyBorder="1"/>
    <xf numFmtId="165" fontId="0" fillId="0" borderId="31" xfId="0" applyNumberFormat="1" applyBorder="1"/>
    <xf numFmtId="0" fontId="0" fillId="0" borderId="32" xfId="0" applyFill="1" applyBorder="1"/>
    <xf numFmtId="0" fontId="0" fillId="0" borderId="33" xfId="0" applyBorder="1"/>
    <xf numFmtId="165" fontId="0" fillId="0" borderId="0" xfId="0" applyNumberFormat="1" applyBorder="1"/>
    <xf numFmtId="0" fontId="0" fillId="0" borderId="34" xfId="0" applyFill="1" applyBorder="1"/>
    <xf numFmtId="165" fontId="0" fillId="0" borderId="35" xfId="0" applyNumberFormat="1" applyBorder="1"/>
    <xf numFmtId="0" fontId="0" fillId="0" borderId="16" xfId="0" applyFill="1" applyBorder="1"/>
    <xf numFmtId="165" fontId="5" fillId="0" borderId="30" xfId="0" applyNumberFormat="1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topLeftCell="A76" workbookViewId="0">
      <selection activeCell="F95" sqref="F95"/>
    </sheetView>
  </sheetViews>
  <sheetFormatPr defaultRowHeight="15" x14ac:dyDescent="0.25"/>
  <cols>
    <col min="1" max="1" width="9.140625" customWidth="1"/>
    <col min="2" max="2" width="91.28515625" customWidth="1"/>
    <col min="3" max="4" width="11.140625" customWidth="1"/>
  </cols>
  <sheetData>
    <row r="1" spans="1:4" ht="44.25" customHeight="1" x14ac:dyDescent="0.35">
      <c r="A1" s="95" t="s">
        <v>138</v>
      </c>
      <c r="B1" s="95"/>
      <c r="C1" s="95"/>
      <c r="D1" s="95"/>
    </row>
    <row r="2" spans="1:4" x14ac:dyDescent="0.25">
      <c r="A2" s="96" t="s">
        <v>0</v>
      </c>
      <c r="B2" s="96"/>
      <c r="C2" s="4" t="s">
        <v>1</v>
      </c>
      <c r="D2" s="4" t="s">
        <v>1</v>
      </c>
    </row>
    <row r="3" spans="1:4" x14ac:dyDescent="0.25">
      <c r="A3" s="96" t="s">
        <v>4</v>
      </c>
      <c r="B3" s="96"/>
      <c r="C3" s="4" t="s">
        <v>2</v>
      </c>
      <c r="D3" s="4" t="s">
        <v>3</v>
      </c>
    </row>
    <row r="4" spans="1:4" x14ac:dyDescent="0.25">
      <c r="A4" s="3" t="s">
        <v>5</v>
      </c>
      <c r="B4" s="3" t="s">
        <v>6</v>
      </c>
      <c r="C4" s="8"/>
      <c r="D4" s="8"/>
    </row>
    <row r="5" spans="1:4" x14ac:dyDescent="0.25">
      <c r="A5" s="2"/>
      <c r="B5" s="6" t="s">
        <v>7</v>
      </c>
      <c r="C5" s="8">
        <f>SUM(C6:C14)</f>
        <v>21508.93</v>
      </c>
      <c r="D5" s="8">
        <f>SUM(D6:D14)</f>
        <v>19356.099999999999</v>
      </c>
    </row>
    <row r="6" spans="1:4" x14ac:dyDescent="0.25">
      <c r="A6" s="2"/>
      <c r="B6" s="5" t="s">
        <v>8</v>
      </c>
      <c r="C6" s="8">
        <f>risultatoGestione!G5</f>
        <v>3555</v>
      </c>
      <c r="D6" s="8">
        <f>risultatoGestione!H5</f>
        <v>840</v>
      </c>
    </row>
    <row r="7" spans="1:4" x14ac:dyDescent="0.25">
      <c r="A7" s="2"/>
      <c r="B7" s="5" t="s">
        <v>9</v>
      </c>
      <c r="C7" s="8">
        <v>0</v>
      </c>
      <c r="D7" s="8">
        <v>0</v>
      </c>
    </row>
    <row r="8" spans="1:4" x14ac:dyDescent="0.25">
      <c r="A8" s="2"/>
      <c r="B8" s="5" t="s">
        <v>10</v>
      </c>
      <c r="C8" s="8">
        <v>0</v>
      </c>
      <c r="D8" s="8">
        <v>0</v>
      </c>
    </row>
    <row r="9" spans="1:4" x14ac:dyDescent="0.25">
      <c r="A9" s="2"/>
      <c r="B9" s="5" t="s">
        <v>11</v>
      </c>
      <c r="C9" s="8">
        <f>risultatoGestione!G10</f>
        <v>2500</v>
      </c>
      <c r="D9" s="8">
        <f>risultatoGestione!H10</f>
        <v>2200</v>
      </c>
    </row>
    <row r="10" spans="1:4" x14ac:dyDescent="0.25">
      <c r="A10" s="2"/>
      <c r="B10" s="5" t="s">
        <v>12</v>
      </c>
      <c r="C10" s="8">
        <v>0</v>
      </c>
      <c r="D10" s="8">
        <v>0</v>
      </c>
    </row>
    <row r="11" spans="1:4" x14ac:dyDescent="0.25">
      <c r="A11" s="2"/>
      <c r="B11" s="5" t="s">
        <v>13</v>
      </c>
      <c r="C11" s="8">
        <f>risultatoGestione!G11</f>
        <v>339.53</v>
      </c>
      <c r="D11" s="8">
        <v>0</v>
      </c>
    </row>
    <row r="12" spans="1:4" x14ac:dyDescent="0.25">
      <c r="A12" s="2"/>
      <c r="B12" s="5" t="s">
        <v>14</v>
      </c>
      <c r="C12" s="8">
        <f>risultatoGestione!G12</f>
        <v>5000</v>
      </c>
      <c r="D12" s="8">
        <f>risultatoGestione!H12</f>
        <v>8000</v>
      </c>
    </row>
    <row r="13" spans="1:4" x14ac:dyDescent="0.25">
      <c r="A13" s="2"/>
      <c r="B13" s="5" t="s">
        <v>15</v>
      </c>
      <c r="C13" s="8">
        <f>risultatoGestione!G13</f>
        <v>10114.4</v>
      </c>
      <c r="D13" s="8">
        <f>risultatoGestione!H13</f>
        <v>8316.1</v>
      </c>
    </row>
    <row r="14" spans="1:4" x14ac:dyDescent="0.25">
      <c r="A14" s="2"/>
      <c r="B14" s="5" t="s">
        <v>16</v>
      </c>
      <c r="C14" s="8">
        <v>0</v>
      </c>
      <c r="D14" s="8">
        <v>0</v>
      </c>
    </row>
    <row r="15" spans="1:4" x14ac:dyDescent="0.25">
      <c r="A15" s="2"/>
      <c r="B15" s="6" t="s">
        <v>17</v>
      </c>
      <c r="C15" s="8">
        <v>0</v>
      </c>
      <c r="D15" s="8">
        <v>0</v>
      </c>
    </row>
    <row r="16" spans="1:4" x14ac:dyDescent="0.25">
      <c r="A16" s="2"/>
      <c r="B16" s="5" t="s">
        <v>18</v>
      </c>
      <c r="C16" s="8">
        <v>0</v>
      </c>
      <c r="D16" s="8">
        <v>0</v>
      </c>
    </row>
    <row r="17" spans="1:4" x14ac:dyDescent="0.25">
      <c r="A17" s="2"/>
      <c r="B17" s="5" t="s">
        <v>19</v>
      </c>
      <c r="C17" s="8">
        <v>0</v>
      </c>
      <c r="D17" s="8">
        <v>0</v>
      </c>
    </row>
    <row r="18" spans="1:4" x14ac:dyDescent="0.25">
      <c r="A18" s="2"/>
      <c r="B18" s="5" t="s">
        <v>20</v>
      </c>
      <c r="C18" s="8">
        <v>0</v>
      </c>
      <c r="D18" s="8">
        <v>0</v>
      </c>
    </row>
    <row r="19" spans="1:4" x14ac:dyDescent="0.25">
      <c r="A19" s="2"/>
      <c r="B19" s="6" t="s">
        <v>21</v>
      </c>
      <c r="C19" s="8">
        <v>0</v>
      </c>
      <c r="D19" s="8">
        <v>0</v>
      </c>
    </row>
    <row r="20" spans="1:4" x14ac:dyDescent="0.25">
      <c r="A20" s="2"/>
      <c r="B20" s="5" t="s">
        <v>22</v>
      </c>
      <c r="C20" s="8">
        <v>0</v>
      </c>
      <c r="D20" s="8">
        <v>0</v>
      </c>
    </row>
    <row r="21" spans="1:4" x14ac:dyDescent="0.25">
      <c r="A21" s="2"/>
      <c r="B21" s="5" t="s">
        <v>23</v>
      </c>
      <c r="C21" s="8">
        <v>0</v>
      </c>
      <c r="D21" s="8">
        <v>0</v>
      </c>
    </row>
    <row r="22" spans="1:4" x14ac:dyDescent="0.25">
      <c r="A22" s="2"/>
      <c r="B22" s="6" t="s">
        <v>24</v>
      </c>
      <c r="C22" s="8">
        <v>0</v>
      </c>
      <c r="D22" s="8">
        <v>0</v>
      </c>
    </row>
    <row r="23" spans="1:4" x14ac:dyDescent="0.25">
      <c r="A23" s="2"/>
      <c r="B23" s="5" t="s">
        <v>25</v>
      </c>
      <c r="C23" s="8">
        <v>0</v>
      </c>
      <c r="D23" s="8">
        <v>0</v>
      </c>
    </row>
    <row r="24" spans="1:4" x14ac:dyDescent="0.25">
      <c r="A24" s="2"/>
      <c r="B24" s="5" t="s">
        <v>26</v>
      </c>
      <c r="C24" s="8">
        <v>0</v>
      </c>
      <c r="D24" s="8">
        <v>0</v>
      </c>
    </row>
    <row r="25" spans="1:4" x14ac:dyDescent="0.25">
      <c r="A25" s="2"/>
      <c r="B25" s="6" t="s">
        <v>27</v>
      </c>
      <c r="C25" s="8">
        <v>0</v>
      </c>
      <c r="D25" s="8">
        <v>0</v>
      </c>
    </row>
    <row r="26" spans="1:4" x14ac:dyDescent="0.25">
      <c r="A26" s="2"/>
      <c r="B26" s="2" t="s">
        <v>182</v>
      </c>
      <c r="C26" s="8">
        <v>0</v>
      </c>
      <c r="D26" s="8">
        <v>0</v>
      </c>
    </row>
    <row r="27" spans="1:4" x14ac:dyDescent="0.25">
      <c r="A27" s="2"/>
      <c r="B27" s="7" t="s">
        <v>28</v>
      </c>
      <c r="C27" s="8">
        <v>0</v>
      </c>
      <c r="D27" s="8">
        <v>0</v>
      </c>
    </row>
    <row r="28" spans="1:4" x14ac:dyDescent="0.25">
      <c r="A28" s="3" t="s">
        <v>29</v>
      </c>
      <c r="B28" s="3" t="s">
        <v>30</v>
      </c>
      <c r="C28" s="8">
        <v>0</v>
      </c>
      <c r="D28" s="8">
        <v>0</v>
      </c>
    </row>
    <row r="29" spans="1:4" x14ac:dyDescent="0.25">
      <c r="A29" s="2"/>
      <c r="B29" s="6" t="s">
        <v>31</v>
      </c>
      <c r="C29" s="8">
        <f>risultatoGestione!G26</f>
        <v>3.63</v>
      </c>
      <c r="D29" s="8">
        <v>0</v>
      </c>
    </row>
    <row r="30" spans="1:4" x14ac:dyDescent="0.25">
      <c r="A30" s="2"/>
      <c r="B30" s="7" t="s">
        <v>28</v>
      </c>
      <c r="C30" s="8">
        <v>0</v>
      </c>
      <c r="D30" s="8">
        <v>0</v>
      </c>
    </row>
    <row r="31" spans="1:4" x14ac:dyDescent="0.25">
      <c r="A31" s="3" t="s">
        <v>32</v>
      </c>
      <c r="B31" s="3" t="s">
        <v>33</v>
      </c>
      <c r="C31" s="8">
        <f>C5+C15+C19+C22+C25+C29</f>
        <v>21512.560000000001</v>
      </c>
      <c r="D31" s="8">
        <f>D5+D15+D19+D22+D25+D29</f>
        <v>19356.099999999999</v>
      </c>
    </row>
    <row r="32" spans="1:4" x14ac:dyDescent="0.25">
      <c r="A32" s="3" t="s">
        <v>34</v>
      </c>
      <c r="B32" s="3" t="s">
        <v>35</v>
      </c>
      <c r="C32" s="8">
        <v>0</v>
      </c>
      <c r="D32" s="8">
        <v>0</v>
      </c>
    </row>
    <row r="33" spans="1:4" x14ac:dyDescent="0.25">
      <c r="A33" s="2"/>
      <c r="B33" s="6" t="s">
        <v>36</v>
      </c>
      <c r="C33" s="8">
        <f>SUM(C34:C41)</f>
        <v>19275.41</v>
      </c>
      <c r="D33" s="8">
        <f>SUM(D34:D41)</f>
        <v>22830.26</v>
      </c>
    </row>
    <row r="34" spans="1:4" x14ac:dyDescent="0.25">
      <c r="A34" s="2"/>
      <c r="B34" s="5" t="s">
        <v>37</v>
      </c>
      <c r="C34" s="8">
        <v>0</v>
      </c>
      <c r="D34" s="8">
        <v>0</v>
      </c>
    </row>
    <row r="35" spans="1:4" x14ac:dyDescent="0.25">
      <c r="A35" s="2"/>
      <c r="B35" s="5" t="s">
        <v>38</v>
      </c>
      <c r="C35" s="8">
        <v>0</v>
      </c>
      <c r="D35" s="8">
        <v>0</v>
      </c>
    </row>
    <row r="36" spans="1:4" x14ac:dyDescent="0.25">
      <c r="A36" s="2"/>
      <c r="B36" s="5" t="s">
        <v>39</v>
      </c>
      <c r="C36" s="8">
        <f>risultatoGestione!C9</f>
        <v>1550</v>
      </c>
      <c r="D36" s="8">
        <f>risultatoGestione!D9</f>
        <v>4166</v>
      </c>
    </row>
    <row r="37" spans="1:4" x14ac:dyDescent="0.25">
      <c r="A37" s="2"/>
      <c r="B37" s="5" t="s">
        <v>40</v>
      </c>
      <c r="C37" s="8">
        <v>0</v>
      </c>
      <c r="D37" s="8">
        <v>0</v>
      </c>
    </row>
    <row r="38" spans="1:4" x14ac:dyDescent="0.25">
      <c r="A38" s="2"/>
      <c r="B38" s="5" t="s">
        <v>41</v>
      </c>
      <c r="C38" s="8">
        <f>risultatoGestione!C5</f>
        <v>2957.78</v>
      </c>
      <c r="D38" s="8">
        <f>risultatoGestione!D5</f>
        <v>4628.3599999999997</v>
      </c>
    </row>
    <row r="39" spans="1:4" x14ac:dyDescent="0.25">
      <c r="A39" s="2"/>
      <c r="B39" s="5" t="s">
        <v>42</v>
      </c>
      <c r="C39" s="8">
        <f>risultatoGestione!C6</f>
        <v>9189.09</v>
      </c>
      <c r="D39" s="8">
        <f>risultatoGestione!D6</f>
        <v>4117.37</v>
      </c>
    </row>
    <row r="40" spans="1:4" x14ac:dyDescent="0.25">
      <c r="A40" s="2"/>
      <c r="B40" s="5" t="s">
        <v>43</v>
      </c>
      <c r="C40" s="8">
        <f>risultatoGestione!C7</f>
        <v>2300</v>
      </c>
      <c r="D40" s="8">
        <f>risultatoGestione!D7</f>
        <v>7016</v>
      </c>
    </row>
    <row r="41" spans="1:4" x14ac:dyDescent="0.25">
      <c r="A41" s="2"/>
      <c r="B41" s="5" t="s">
        <v>44</v>
      </c>
      <c r="C41" s="8">
        <f>risultatoGestione!C13</f>
        <v>3278.54</v>
      </c>
      <c r="D41" s="8">
        <f>risultatoGestione!D13</f>
        <v>2902.53</v>
      </c>
    </row>
    <row r="42" spans="1:4" x14ac:dyDescent="0.25">
      <c r="A42" s="2"/>
      <c r="B42" s="6" t="s">
        <v>45</v>
      </c>
      <c r="C42" s="8">
        <v>0</v>
      </c>
      <c r="D42" s="8">
        <v>0</v>
      </c>
    </row>
    <row r="43" spans="1:4" x14ac:dyDescent="0.25">
      <c r="A43" s="2"/>
      <c r="B43" s="5" t="s">
        <v>18</v>
      </c>
      <c r="C43" s="8">
        <v>0</v>
      </c>
      <c r="D43" s="8">
        <v>0</v>
      </c>
    </row>
    <row r="44" spans="1:4" x14ac:dyDescent="0.25">
      <c r="A44" s="2"/>
      <c r="B44" s="5" t="s">
        <v>19</v>
      </c>
      <c r="C44" s="8">
        <v>0</v>
      </c>
      <c r="D44" s="8">
        <v>0</v>
      </c>
    </row>
    <row r="45" spans="1:4" x14ac:dyDescent="0.25">
      <c r="A45" s="2"/>
      <c r="B45" s="5" t="s">
        <v>20</v>
      </c>
      <c r="C45" s="8">
        <v>0</v>
      </c>
      <c r="D45" s="8">
        <v>0</v>
      </c>
    </row>
    <row r="46" spans="1:4" x14ac:dyDescent="0.25">
      <c r="A46" s="2"/>
      <c r="B46" s="6" t="s">
        <v>21</v>
      </c>
      <c r="C46" s="8">
        <v>0</v>
      </c>
      <c r="D46" s="8">
        <v>0</v>
      </c>
    </row>
    <row r="47" spans="1:4" x14ac:dyDescent="0.25">
      <c r="A47" s="2"/>
      <c r="B47" s="5" t="s">
        <v>39</v>
      </c>
      <c r="C47" s="8">
        <v>0</v>
      </c>
      <c r="D47" s="8">
        <v>0</v>
      </c>
    </row>
    <row r="48" spans="1:4" x14ac:dyDescent="0.25">
      <c r="A48" s="2"/>
      <c r="B48" s="5" t="s">
        <v>40</v>
      </c>
      <c r="C48" s="8">
        <v>0</v>
      </c>
      <c r="D48" s="8">
        <v>0</v>
      </c>
    </row>
    <row r="49" spans="1:4" x14ac:dyDescent="0.25">
      <c r="A49" s="2"/>
      <c r="B49" s="5" t="s">
        <v>41</v>
      </c>
      <c r="C49" s="8">
        <v>0</v>
      </c>
      <c r="D49" s="8">
        <v>0</v>
      </c>
    </row>
    <row r="50" spans="1:4" x14ac:dyDescent="0.25">
      <c r="A50" s="2"/>
      <c r="B50" s="5" t="s">
        <v>46</v>
      </c>
      <c r="C50" s="8">
        <v>0</v>
      </c>
      <c r="D50" s="8">
        <v>0</v>
      </c>
    </row>
    <row r="51" spans="1:4" x14ac:dyDescent="0.25">
      <c r="A51" s="2"/>
      <c r="B51" s="5" t="s">
        <v>43</v>
      </c>
      <c r="C51" s="8">
        <v>0</v>
      </c>
      <c r="D51" s="8">
        <v>0</v>
      </c>
    </row>
    <row r="52" spans="1:4" x14ac:dyDescent="0.25">
      <c r="A52" s="2"/>
      <c r="B52" s="5" t="s">
        <v>47</v>
      </c>
      <c r="C52" s="8">
        <v>0</v>
      </c>
      <c r="D52" s="8">
        <v>0</v>
      </c>
    </row>
    <row r="53" spans="1:4" x14ac:dyDescent="0.25">
      <c r="A53" s="2"/>
      <c r="B53" s="6" t="s">
        <v>24</v>
      </c>
      <c r="C53" s="8">
        <v>0</v>
      </c>
      <c r="D53" s="8">
        <v>0</v>
      </c>
    </row>
    <row r="54" spans="1:4" x14ac:dyDescent="0.25">
      <c r="A54" s="2"/>
      <c r="B54" s="5" t="s">
        <v>39</v>
      </c>
      <c r="C54" s="8">
        <v>0</v>
      </c>
      <c r="D54" s="8">
        <v>0</v>
      </c>
    </row>
    <row r="55" spans="1:4" x14ac:dyDescent="0.25">
      <c r="A55" s="2"/>
      <c r="B55" s="5" t="s">
        <v>41</v>
      </c>
      <c r="C55" s="8">
        <v>0</v>
      </c>
      <c r="D55" s="8">
        <v>0</v>
      </c>
    </row>
    <row r="56" spans="1:4" x14ac:dyDescent="0.25">
      <c r="A56" s="2"/>
      <c r="B56" s="5" t="s">
        <v>42</v>
      </c>
      <c r="C56" s="8">
        <v>0</v>
      </c>
      <c r="D56" s="8">
        <v>0</v>
      </c>
    </row>
    <row r="57" spans="1:4" x14ac:dyDescent="0.25">
      <c r="A57" s="2"/>
      <c r="B57" s="5" t="s">
        <v>43</v>
      </c>
      <c r="C57" s="8">
        <v>0</v>
      </c>
      <c r="D57" s="8">
        <v>0</v>
      </c>
    </row>
    <row r="58" spans="1:4" x14ac:dyDescent="0.25">
      <c r="A58" s="2"/>
      <c r="B58" s="5" t="s">
        <v>48</v>
      </c>
      <c r="C58" s="8">
        <v>0</v>
      </c>
      <c r="D58" s="8">
        <v>0</v>
      </c>
    </row>
    <row r="59" spans="1:4" x14ac:dyDescent="0.25">
      <c r="A59" s="2"/>
      <c r="B59" s="6" t="s">
        <v>49</v>
      </c>
      <c r="C59" s="8">
        <f>SUM(C60:C65)</f>
        <v>1136.26</v>
      </c>
      <c r="D59" s="8">
        <f>SUM(D60:D65)</f>
        <v>2233.0299999999997</v>
      </c>
    </row>
    <row r="60" spans="1:4" x14ac:dyDescent="0.25">
      <c r="A60" s="2"/>
      <c r="B60" s="5" t="s">
        <v>39</v>
      </c>
      <c r="C60" s="8">
        <v>0</v>
      </c>
      <c r="D60" s="8">
        <v>0</v>
      </c>
    </row>
    <row r="61" spans="1:4" x14ac:dyDescent="0.25">
      <c r="A61" s="2"/>
      <c r="B61" s="5" t="s">
        <v>40</v>
      </c>
      <c r="C61" s="8">
        <v>0</v>
      </c>
      <c r="D61" s="8">
        <v>0</v>
      </c>
    </row>
    <row r="62" spans="1:4" x14ac:dyDescent="0.25">
      <c r="A62" s="2"/>
      <c r="B62" s="5" t="s">
        <v>41</v>
      </c>
      <c r="C62" s="8">
        <f>risultatoGestione!C33</f>
        <v>226.82</v>
      </c>
      <c r="D62" s="8">
        <f>risultatoGestione!D33</f>
        <v>94.8</v>
      </c>
    </row>
    <row r="63" spans="1:4" x14ac:dyDescent="0.25">
      <c r="A63" s="2"/>
      <c r="B63" s="5" t="s">
        <v>42</v>
      </c>
      <c r="C63" s="8">
        <f>risultatoGestione!C34</f>
        <v>827.5</v>
      </c>
      <c r="D63" s="8">
        <f>risultatoGestione!D34</f>
        <v>1700</v>
      </c>
    </row>
    <row r="64" spans="1:4" x14ac:dyDescent="0.25">
      <c r="A64" s="2"/>
      <c r="B64" s="5" t="s">
        <v>43</v>
      </c>
      <c r="C64" s="8">
        <v>0</v>
      </c>
      <c r="D64" s="8">
        <v>0</v>
      </c>
    </row>
    <row r="65" spans="1:4" x14ac:dyDescent="0.25">
      <c r="A65" s="2"/>
      <c r="B65" s="5" t="s">
        <v>50</v>
      </c>
      <c r="C65" s="8">
        <f>risultatoGestione!C39</f>
        <v>81.94</v>
      </c>
      <c r="D65" s="8">
        <f>risultatoGestione!D39</f>
        <v>438.23</v>
      </c>
    </row>
    <row r="66" spans="1:4" x14ac:dyDescent="0.25">
      <c r="A66" s="2"/>
      <c r="B66" s="6" t="s">
        <v>51</v>
      </c>
      <c r="C66" s="8">
        <v>0</v>
      </c>
      <c r="D66" s="8">
        <v>0</v>
      </c>
    </row>
    <row r="67" spans="1:4" x14ac:dyDescent="0.25">
      <c r="A67" s="2"/>
      <c r="B67" s="6" t="s">
        <v>28</v>
      </c>
      <c r="C67" s="8">
        <f>C33+C42+C46+C53+C59+C66</f>
        <v>20411.669999999998</v>
      </c>
      <c r="D67" s="8">
        <f>D33+D42+D46+D53+D59+D66</f>
        <v>25063.289999999997</v>
      </c>
    </row>
    <row r="68" spans="1:4" x14ac:dyDescent="0.25">
      <c r="A68" s="3" t="s">
        <v>52</v>
      </c>
      <c r="B68" s="3" t="s">
        <v>53</v>
      </c>
      <c r="C68" s="8">
        <v>0</v>
      </c>
      <c r="D68" s="8">
        <v>0</v>
      </c>
    </row>
    <row r="69" spans="1:4" x14ac:dyDescent="0.25">
      <c r="A69" s="2"/>
      <c r="B69" s="6" t="s">
        <v>54</v>
      </c>
      <c r="C69" s="8">
        <f>risultatoGestione!C26</f>
        <v>37.5</v>
      </c>
      <c r="D69" s="8">
        <f>risultatoGestione!D26</f>
        <v>54.49</v>
      </c>
    </row>
    <row r="70" spans="1:4" x14ac:dyDescent="0.25">
      <c r="A70" s="2"/>
      <c r="B70" s="6" t="s">
        <v>28</v>
      </c>
      <c r="C70" s="8">
        <f>C67+C69</f>
        <v>20449.169999999998</v>
      </c>
      <c r="D70" s="8">
        <f>D67+D69</f>
        <v>25117.78</v>
      </c>
    </row>
    <row r="71" spans="1:4" x14ac:dyDescent="0.25">
      <c r="A71" s="3" t="s">
        <v>55</v>
      </c>
      <c r="B71" s="6" t="s">
        <v>56</v>
      </c>
      <c r="C71" s="8">
        <f>C68+C70</f>
        <v>20449.169999999998</v>
      </c>
      <c r="D71" s="8">
        <f>D68+D70</f>
        <v>25117.78</v>
      </c>
    </row>
    <row r="72" spans="1:4" x14ac:dyDescent="0.25">
      <c r="A72" s="2"/>
      <c r="B72" s="6" t="s">
        <v>57</v>
      </c>
      <c r="C72" s="8">
        <f>C31-C71</f>
        <v>1063.3900000000031</v>
      </c>
      <c r="D72" s="8">
        <f>D31-D71</f>
        <v>-5761.68</v>
      </c>
    </row>
    <row r="73" spans="1:4" x14ac:dyDescent="0.25">
      <c r="A73" s="3" t="s">
        <v>58</v>
      </c>
      <c r="B73" s="3" t="s">
        <v>59</v>
      </c>
      <c r="C73" s="8">
        <f>D82</f>
        <v>2956.7799999999997</v>
      </c>
      <c r="D73" s="8"/>
    </row>
    <row r="74" spans="1:4" x14ac:dyDescent="0.25">
      <c r="A74" s="3" t="s">
        <v>60</v>
      </c>
      <c r="B74" s="3" t="s">
        <v>61</v>
      </c>
      <c r="C74" s="8">
        <f>C72+C73</f>
        <v>4020.1700000000028</v>
      </c>
      <c r="D74" s="8"/>
    </row>
    <row r="76" spans="1:4" x14ac:dyDescent="0.25">
      <c r="A76" s="96" t="s">
        <v>62</v>
      </c>
      <c r="B76" s="96"/>
      <c r="C76" s="1" t="s">
        <v>1</v>
      </c>
      <c r="D76" s="1" t="s">
        <v>1</v>
      </c>
    </row>
    <row r="77" spans="1:4" x14ac:dyDescent="0.25">
      <c r="A77" s="2"/>
      <c r="B77" s="3" t="s">
        <v>63</v>
      </c>
      <c r="C77" s="4" t="s">
        <v>2</v>
      </c>
      <c r="D77" s="4" t="s">
        <v>3</v>
      </c>
    </row>
    <row r="78" spans="1:4" x14ac:dyDescent="0.25">
      <c r="A78" s="3" t="s">
        <v>64</v>
      </c>
      <c r="B78" s="3" t="s">
        <v>65</v>
      </c>
      <c r="C78" s="8">
        <v>0</v>
      </c>
      <c r="D78" s="8">
        <v>0</v>
      </c>
    </row>
    <row r="79" spans="1:4" x14ac:dyDescent="0.25">
      <c r="A79" s="2"/>
      <c r="B79" s="5" t="s">
        <v>66</v>
      </c>
      <c r="C79" s="8">
        <v>31.65</v>
      </c>
      <c r="D79" s="8">
        <v>46.72</v>
      </c>
    </row>
    <row r="80" spans="1:4" x14ac:dyDescent="0.25">
      <c r="A80" s="2"/>
      <c r="B80" s="5" t="s">
        <v>67</v>
      </c>
      <c r="C80" s="8">
        <v>3988.52</v>
      </c>
      <c r="D80" s="8">
        <v>2910.06</v>
      </c>
    </row>
    <row r="81" spans="1:4" x14ac:dyDescent="0.25">
      <c r="A81" s="2"/>
      <c r="B81" s="5" t="s">
        <v>68</v>
      </c>
      <c r="C81" s="8">
        <v>0</v>
      </c>
      <c r="D81" s="8">
        <v>0</v>
      </c>
    </row>
    <row r="82" spans="1:4" x14ac:dyDescent="0.25">
      <c r="A82" s="2"/>
      <c r="B82" s="3" t="s">
        <v>69</v>
      </c>
      <c r="C82" s="8">
        <f>SUM(C78:C81)</f>
        <v>4020.17</v>
      </c>
      <c r="D82" s="8">
        <f>SUM(D78:D81)</f>
        <v>2956.7799999999997</v>
      </c>
    </row>
    <row r="83" spans="1:4" x14ac:dyDescent="0.25">
      <c r="A83" s="2"/>
      <c r="B83" s="2"/>
      <c r="C83" s="8">
        <v>0</v>
      </c>
      <c r="D83" s="8">
        <v>0</v>
      </c>
    </row>
    <row r="84" spans="1:4" x14ac:dyDescent="0.25">
      <c r="A84" s="3" t="s">
        <v>70</v>
      </c>
      <c r="B84" s="2" t="s">
        <v>76</v>
      </c>
      <c r="C84" s="8">
        <v>0</v>
      </c>
      <c r="D84" s="8">
        <v>0</v>
      </c>
    </row>
    <row r="85" spans="1:4" x14ac:dyDescent="0.25">
      <c r="A85" s="2"/>
      <c r="B85" s="2"/>
      <c r="C85" s="8">
        <v>0</v>
      </c>
      <c r="D85" s="8">
        <v>0</v>
      </c>
    </row>
    <row r="86" spans="1:4" x14ac:dyDescent="0.25">
      <c r="A86" s="2"/>
      <c r="B86" s="2"/>
      <c r="C86" s="8">
        <v>0</v>
      </c>
      <c r="D86" s="8">
        <v>0</v>
      </c>
    </row>
    <row r="87" spans="1:4" x14ac:dyDescent="0.25">
      <c r="A87" s="2"/>
      <c r="B87" s="2"/>
      <c r="C87" s="8">
        <v>0</v>
      </c>
      <c r="D87" s="8">
        <v>0</v>
      </c>
    </row>
    <row r="88" spans="1:4" x14ac:dyDescent="0.25">
      <c r="A88" s="2"/>
      <c r="B88" s="2" t="s">
        <v>71</v>
      </c>
      <c r="C88" s="8">
        <v>0</v>
      </c>
      <c r="D88" s="8">
        <v>0</v>
      </c>
    </row>
    <row r="89" spans="1:4" x14ac:dyDescent="0.25">
      <c r="A89" s="2"/>
      <c r="B89" s="2"/>
      <c r="C89" s="8">
        <v>0</v>
      </c>
      <c r="D89" s="8">
        <v>0</v>
      </c>
    </row>
    <row r="90" spans="1:4" x14ac:dyDescent="0.25">
      <c r="A90" s="3" t="s">
        <v>72</v>
      </c>
      <c r="B90" s="2" t="s">
        <v>77</v>
      </c>
      <c r="C90" s="8">
        <f>SINGOLEattività!E8+SINGOLEattività!F8</f>
        <v>0</v>
      </c>
      <c r="D90" s="8">
        <v>0</v>
      </c>
    </row>
    <row r="91" spans="1:4" x14ac:dyDescent="0.25">
      <c r="A91" s="2"/>
      <c r="B91" s="2"/>
      <c r="C91" s="8">
        <v>0</v>
      </c>
      <c r="D91" s="8">
        <v>0</v>
      </c>
    </row>
    <row r="92" spans="1:4" x14ac:dyDescent="0.25">
      <c r="A92" s="2"/>
      <c r="B92" s="2"/>
      <c r="C92" s="8">
        <v>0</v>
      </c>
      <c r="D92" s="8">
        <v>0</v>
      </c>
    </row>
    <row r="93" spans="1:4" x14ac:dyDescent="0.25">
      <c r="A93" s="2"/>
      <c r="B93" s="3" t="s">
        <v>73</v>
      </c>
      <c r="C93" s="8">
        <v>0</v>
      </c>
      <c r="D93" s="8">
        <v>0</v>
      </c>
    </row>
    <row r="94" spans="1:4" x14ac:dyDescent="0.25">
      <c r="A94" s="2"/>
      <c r="B94" s="2"/>
      <c r="C94" s="8">
        <v>0</v>
      </c>
      <c r="D94" s="8">
        <v>0</v>
      </c>
    </row>
    <row r="95" spans="1:4" x14ac:dyDescent="0.25">
      <c r="A95" s="3" t="s">
        <v>74</v>
      </c>
      <c r="B95" s="2" t="s">
        <v>78</v>
      </c>
      <c r="C95" s="8">
        <v>0</v>
      </c>
      <c r="D95" s="8">
        <v>0</v>
      </c>
    </row>
    <row r="96" spans="1:4" x14ac:dyDescent="0.25">
      <c r="A96" s="2"/>
      <c r="B96" s="2"/>
      <c r="C96" s="8">
        <v>0</v>
      </c>
      <c r="D96" s="8">
        <v>0</v>
      </c>
    </row>
    <row r="97" spans="1:4" x14ac:dyDescent="0.25">
      <c r="A97" s="2"/>
      <c r="B97" s="2"/>
      <c r="C97" s="8">
        <v>0</v>
      </c>
      <c r="D97" s="8">
        <v>0</v>
      </c>
    </row>
    <row r="98" spans="1:4" x14ac:dyDescent="0.25">
      <c r="A98" s="2"/>
      <c r="B98" s="2"/>
      <c r="C98" s="8">
        <v>0</v>
      </c>
      <c r="D98" s="8">
        <v>0</v>
      </c>
    </row>
    <row r="99" spans="1:4" x14ac:dyDescent="0.25">
      <c r="A99" s="2"/>
      <c r="B99" s="3" t="s">
        <v>75</v>
      </c>
      <c r="C99" s="8">
        <v>0</v>
      </c>
      <c r="D99" s="8">
        <v>0</v>
      </c>
    </row>
  </sheetData>
  <mergeCells count="4">
    <mergeCell ref="A1:D1"/>
    <mergeCell ref="A3:B3"/>
    <mergeCell ref="A2:B2"/>
    <mergeCell ref="A76:B76"/>
  </mergeCells>
  <pageMargins left="0.25" right="0.25" top="0.75" bottom="0.75" header="0.3" footer="0.3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7" workbookViewId="0">
      <selection activeCell="G13" sqref="G13"/>
    </sheetView>
  </sheetViews>
  <sheetFormatPr defaultRowHeight="15" x14ac:dyDescent="0.25"/>
  <cols>
    <col min="1" max="1" width="11.7109375" customWidth="1"/>
    <col min="2" max="2" width="52.140625" customWidth="1"/>
    <col min="3" max="4" width="10.5703125" bestFit="1" customWidth="1"/>
    <col min="5" max="5" width="11.7109375" customWidth="1"/>
    <col min="6" max="6" width="56.85546875" bestFit="1" customWidth="1"/>
    <col min="7" max="8" width="10.5703125" bestFit="1" customWidth="1"/>
    <col min="10" max="10" width="10.5703125" bestFit="1" customWidth="1"/>
  </cols>
  <sheetData>
    <row r="1" spans="1:10" ht="45" customHeight="1" x14ac:dyDescent="0.25">
      <c r="A1" s="97" t="s">
        <v>81</v>
      </c>
      <c r="B1" s="97"/>
      <c r="C1" s="97"/>
      <c r="D1" s="97"/>
      <c r="E1" s="97"/>
      <c r="F1" s="97"/>
      <c r="G1" s="97"/>
      <c r="H1" s="97"/>
    </row>
    <row r="2" spans="1:10" x14ac:dyDescent="0.25">
      <c r="A2" s="98" t="s">
        <v>79</v>
      </c>
      <c r="B2" s="98"/>
      <c r="C2" s="98"/>
      <c r="D2" s="98"/>
      <c r="E2" s="99" t="s">
        <v>80</v>
      </c>
      <c r="F2" s="98"/>
      <c r="G2" s="98"/>
      <c r="H2" s="98"/>
    </row>
    <row r="3" spans="1:10" x14ac:dyDescent="0.25">
      <c r="A3" s="2"/>
      <c r="B3" s="2"/>
      <c r="C3" s="4" t="s">
        <v>2</v>
      </c>
      <c r="D3" s="4" t="s">
        <v>3</v>
      </c>
      <c r="E3" s="14"/>
      <c r="F3" s="2"/>
      <c r="G3" s="4" t="s">
        <v>2</v>
      </c>
      <c r="H3" s="4" t="s">
        <v>3</v>
      </c>
    </row>
    <row r="4" spans="1:10" x14ac:dyDescent="0.25">
      <c r="A4" s="12">
        <v>1</v>
      </c>
      <c r="B4" s="6" t="s">
        <v>86</v>
      </c>
      <c r="C4" s="8">
        <f>SUM(C5:C14)</f>
        <v>19275.41</v>
      </c>
      <c r="D4" s="10">
        <f>SUM(D5:D14)</f>
        <v>22830.26</v>
      </c>
      <c r="E4" s="15">
        <v>1</v>
      </c>
      <c r="F4" s="6" t="s">
        <v>121</v>
      </c>
      <c r="G4" s="8">
        <f>SUM(G5:G15)</f>
        <v>21508.93</v>
      </c>
      <c r="H4" s="13">
        <f>SUM(H5:H15)</f>
        <v>19356.099999999999</v>
      </c>
    </row>
    <row r="5" spans="1:10" x14ac:dyDescent="0.25">
      <c r="A5" s="12" t="s">
        <v>82</v>
      </c>
      <c r="B5" s="2" t="s">
        <v>87</v>
      </c>
      <c r="C5" s="8">
        <f>SINGOLEattività!E4+SINGOLEattività!F4+SINGOLEattività!E5+SINGOLEattività!F5+SINGOLEattività!E6+SINGOLEattività!F6+SINGOLEattività!E16+SINGOLEattività!F16+SINGOLEattività!E17+SINGOLEattività!F17+SINGOLEattività!E18+SINGOLEattività!F18+SINGOLEattività!E29+SINGOLEattività!F29+SINGOLEattività!E30+SINGOLEattività!F30+SINGOLEattività!E40+SINGOLEattività!F40+SINGOLEattività!E42+SINGOLEattività!F42+SINGOLEattività!E43+SINGOLEattività!F43</f>
        <v>2957.78</v>
      </c>
      <c r="D5" s="13">
        <v>4628.3599999999997</v>
      </c>
      <c r="E5" s="15" t="s">
        <v>82</v>
      </c>
      <c r="F5" s="2" t="s">
        <v>122</v>
      </c>
      <c r="G5" s="8">
        <f>SINGOLEattività!B54+SINGOLEattività!C54</f>
        <v>3555</v>
      </c>
      <c r="H5" s="13">
        <v>840</v>
      </c>
      <c r="J5" s="10"/>
    </row>
    <row r="6" spans="1:10" x14ac:dyDescent="0.25">
      <c r="A6" s="12" t="s">
        <v>83</v>
      </c>
      <c r="B6" s="2" t="s">
        <v>46</v>
      </c>
      <c r="C6" s="8">
        <f>SINGOLEattività!E7+SINGOLEattività!F7+SINGOLEattività!E19+SINGOLEattività!F19+SINGOLEattività!E31+SINGOLEattività!E44+SINGOLEattività!F44+SINGOLEattività!F31</f>
        <v>9189.09</v>
      </c>
      <c r="D6" s="13">
        <v>4117.37</v>
      </c>
      <c r="E6" s="15" t="s">
        <v>83</v>
      </c>
      <c r="F6" s="2" t="s">
        <v>9</v>
      </c>
      <c r="G6" s="8">
        <v>0</v>
      </c>
      <c r="H6" s="13">
        <v>0</v>
      </c>
    </row>
    <row r="7" spans="1:10" x14ac:dyDescent="0.25">
      <c r="A7" s="12" t="s">
        <v>84</v>
      </c>
      <c r="B7" s="2" t="s">
        <v>88</v>
      </c>
      <c r="C7" s="8">
        <f>SINGOLEattività!E41</f>
        <v>2300</v>
      </c>
      <c r="D7" s="13">
        <v>7016</v>
      </c>
      <c r="E7" s="15" t="s">
        <v>84</v>
      </c>
      <c r="F7" s="2" t="s">
        <v>12</v>
      </c>
      <c r="G7" s="8">
        <v>0</v>
      </c>
      <c r="H7" s="13">
        <v>0</v>
      </c>
    </row>
    <row r="8" spans="1:10" x14ac:dyDescent="0.25">
      <c r="A8" s="12" t="s">
        <v>85</v>
      </c>
      <c r="B8" s="2" t="s">
        <v>89</v>
      </c>
      <c r="C8" s="8">
        <v>0</v>
      </c>
      <c r="D8" s="13">
        <v>0</v>
      </c>
      <c r="E8" s="15" t="s">
        <v>85</v>
      </c>
      <c r="F8" s="2" t="s">
        <v>10</v>
      </c>
      <c r="G8" s="8">
        <v>0</v>
      </c>
      <c r="H8" s="13">
        <v>0</v>
      </c>
      <c r="J8" s="10"/>
    </row>
    <row r="9" spans="1:10" x14ac:dyDescent="0.25">
      <c r="A9" s="12"/>
      <c r="B9" s="2" t="s">
        <v>90</v>
      </c>
      <c r="C9" s="8">
        <f>SINGOLEattività!E10+SINGOLEattività!F10+SINGOLEattività!E22+SINGOLEattività!F22+SINGOLEattività!E62+SINGOLEattività!E21+SINGOLEattività!E47+SINGOLEattività!F47</f>
        <v>1550</v>
      </c>
      <c r="D9" s="13">
        <v>4166</v>
      </c>
      <c r="E9" s="15"/>
      <c r="F9" s="2" t="s">
        <v>123</v>
      </c>
      <c r="G9" s="8">
        <v>0</v>
      </c>
      <c r="H9" s="13">
        <v>0</v>
      </c>
    </row>
    <row r="10" spans="1:10" x14ac:dyDescent="0.25">
      <c r="A10" s="12"/>
      <c r="B10" s="2" t="s">
        <v>91</v>
      </c>
      <c r="C10" s="8">
        <v>0</v>
      </c>
      <c r="D10" s="13">
        <v>0</v>
      </c>
      <c r="E10" s="15"/>
      <c r="F10" s="2" t="s">
        <v>11</v>
      </c>
      <c r="G10" s="8">
        <f>SINGOLEattività!B44</f>
        <v>2500</v>
      </c>
      <c r="H10" s="13">
        <v>2200</v>
      </c>
    </row>
    <row r="11" spans="1:10" x14ac:dyDescent="0.25">
      <c r="A11" s="12"/>
      <c r="B11" s="2" t="s">
        <v>92</v>
      </c>
      <c r="C11" s="8">
        <v>0</v>
      </c>
      <c r="D11" s="13">
        <v>0</v>
      </c>
      <c r="E11" s="15"/>
      <c r="F11" s="2" t="s">
        <v>124</v>
      </c>
      <c r="G11" s="8">
        <f>SINGOLEattività!B57</f>
        <v>339.53</v>
      </c>
      <c r="H11" s="13">
        <v>0</v>
      </c>
    </row>
    <row r="12" spans="1:10" x14ac:dyDescent="0.25">
      <c r="A12" s="12"/>
      <c r="B12" s="2" t="s">
        <v>93</v>
      </c>
      <c r="C12" s="8">
        <v>0</v>
      </c>
      <c r="D12" s="13">
        <v>0</v>
      </c>
      <c r="E12" s="15"/>
      <c r="F12" s="2" t="s">
        <v>125</v>
      </c>
      <c r="G12" s="8">
        <f>SINGOLEattività!B5+SINGOLEattività!B18+SINGOLEattività!B29+SINGOLEattività!B41</f>
        <v>5000</v>
      </c>
      <c r="H12" s="13">
        <v>8000</v>
      </c>
    </row>
    <row r="13" spans="1:10" x14ac:dyDescent="0.25">
      <c r="A13" s="12"/>
      <c r="B13" s="2" t="s">
        <v>94</v>
      </c>
      <c r="C13" s="8">
        <f>SINGOLEattività!E3+SINGOLEattività!E9+SINGOLEattività!E15+SINGOLEattività!E27+SINGOLEattività!E39+SINGOLEattività!E48+SINGOLEattività!F48+SINGOLEattività!F15+SINGOLEattività!F39</f>
        <v>3278.54</v>
      </c>
      <c r="D13" s="13">
        <v>2902.53</v>
      </c>
      <c r="E13" s="15"/>
      <c r="F13" s="2" t="s">
        <v>15</v>
      </c>
      <c r="G13" s="8">
        <f>SINGOLEattività!B3+SINGOLEattività!B15+SINGOLEattività!C15+SINGOLEattività!C16+SINGOLEattività!B39+SINGOLEattività!B43+SINGOLEattività!C43+SINGOLEattività!C42</f>
        <v>10114.4</v>
      </c>
      <c r="H13" s="13">
        <v>8316.1</v>
      </c>
    </row>
    <row r="14" spans="1:10" x14ac:dyDescent="0.25">
      <c r="A14" s="12"/>
      <c r="B14" s="2" t="s">
        <v>95</v>
      </c>
      <c r="C14" s="8">
        <v>0</v>
      </c>
      <c r="D14" s="13">
        <v>0</v>
      </c>
      <c r="E14" s="15"/>
      <c r="F14" s="2" t="s">
        <v>126</v>
      </c>
      <c r="G14" s="8">
        <v>0</v>
      </c>
      <c r="H14" s="13">
        <v>0</v>
      </c>
    </row>
    <row r="15" spans="1:10" x14ac:dyDescent="0.25">
      <c r="A15" s="12"/>
      <c r="B15" s="2"/>
      <c r="C15" s="8">
        <v>0</v>
      </c>
      <c r="D15" s="13">
        <v>0</v>
      </c>
      <c r="E15" s="15"/>
      <c r="F15" s="2" t="s">
        <v>127</v>
      </c>
      <c r="G15" s="8">
        <v>0</v>
      </c>
      <c r="H15" s="13">
        <v>0</v>
      </c>
    </row>
    <row r="16" spans="1:10" x14ac:dyDescent="0.25">
      <c r="A16" s="12">
        <v>2</v>
      </c>
      <c r="B16" s="6" t="s">
        <v>96</v>
      </c>
      <c r="C16" s="8">
        <f>SUM(C17:C20)</f>
        <v>0</v>
      </c>
      <c r="D16" s="13">
        <v>0</v>
      </c>
      <c r="E16" s="15">
        <v>2</v>
      </c>
      <c r="F16" s="6" t="s">
        <v>128</v>
      </c>
      <c r="G16" s="8">
        <v>0</v>
      </c>
      <c r="H16" s="13">
        <v>0</v>
      </c>
    </row>
    <row r="17" spans="1:8" x14ac:dyDescent="0.25">
      <c r="A17" s="12" t="s">
        <v>97</v>
      </c>
      <c r="B17" s="2" t="s">
        <v>18</v>
      </c>
      <c r="C17" s="8">
        <v>0</v>
      </c>
      <c r="D17" s="13">
        <v>0</v>
      </c>
      <c r="E17" s="15" t="s">
        <v>97</v>
      </c>
      <c r="F17" s="2" t="s">
        <v>18</v>
      </c>
      <c r="G17" s="8">
        <v>0</v>
      </c>
      <c r="H17" s="13">
        <v>0</v>
      </c>
    </row>
    <row r="18" spans="1:8" x14ac:dyDescent="0.25">
      <c r="A18" s="12" t="s">
        <v>98</v>
      </c>
      <c r="B18" s="2" t="s">
        <v>19</v>
      </c>
      <c r="C18" s="8">
        <v>0</v>
      </c>
      <c r="D18" s="13">
        <v>0</v>
      </c>
      <c r="E18" s="15" t="s">
        <v>98</v>
      </c>
      <c r="F18" s="2" t="s">
        <v>19</v>
      </c>
      <c r="G18" s="8">
        <v>0</v>
      </c>
      <c r="H18" s="13">
        <v>0</v>
      </c>
    </row>
    <row r="19" spans="1:8" x14ac:dyDescent="0.25">
      <c r="A19" s="12"/>
      <c r="B19" s="2" t="s">
        <v>20</v>
      </c>
      <c r="C19" s="8">
        <v>0</v>
      </c>
      <c r="D19" s="13">
        <v>0</v>
      </c>
      <c r="E19" s="15"/>
      <c r="F19" s="2" t="s">
        <v>20</v>
      </c>
      <c r="G19" s="8">
        <v>0</v>
      </c>
      <c r="H19" s="13">
        <v>0</v>
      </c>
    </row>
    <row r="20" spans="1:8" x14ac:dyDescent="0.25">
      <c r="A20" s="12"/>
      <c r="B20" s="2" t="s">
        <v>99</v>
      </c>
      <c r="C20" s="8">
        <v>0</v>
      </c>
      <c r="D20" s="13">
        <v>0</v>
      </c>
      <c r="E20" s="15"/>
      <c r="F20" s="2" t="s">
        <v>129</v>
      </c>
      <c r="G20" s="8">
        <v>0</v>
      </c>
      <c r="H20" s="13">
        <v>0</v>
      </c>
    </row>
    <row r="21" spans="1:8" x14ac:dyDescent="0.25">
      <c r="A21" s="12">
        <v>3</v>
      </c>
      <c r="B21" s="6" t="s">
        <v>100</v>
      </c>
      <c r="C21" s="8">
        <f>SUM(C22:C25)</f>
        <v>0</v>
      </c>
      <c r="D21" s="13">
        <v>0</v>
      </c>
      <c r="E21" s="15">
        <v>3</v>
      </c>
      <c r="F21" s="6" t="s">
        <v>130</v>
      </c>
      <c r="G21" s="8">
        <v>0</v>
      </c>
      <c r="H21" s="13">
        <v>0</v>
      </c>
    </row>
    <row r="22" spans="1:8" x14ac:dyDescent="0.25">
      <c r="A22" s="12" t="s">
        <v>101</v>
      </c>
      <c r="B22" s="2" t="s">
        <v>102</v>
      </c>
      <c r="C22" s="8">
        <v>0</v>
      </c>
      <c r="D22" s="13">
        <v>0</v>
      </c>
      <c r="E22" s="15" t="s">
        <v>101</v>
      </c>
      <c r="F22" s="2" t="s">
        <v>102</v>
      </c>
      <c r="G22" s="8">
        <v>0</v>
      </c>
      <c r="H22" s="13">
        <v>0</v>
      </c>
    </row>
    <row r="23" spans="1:8" x14ac:dyDescent="0.25">
      <c r="A23" s="12" t="s">
        <v>103</v>
      </c>
      <c r="B23" s="2" t="s">
        <v>104</v>
      </c>
      <c r="C23" s="8">
        <v>0</v>
      </c>
      <c r="D23" s="13">
        <v>0</v>
      </c>
      <c r="E23" s="15"/>
      <c r="F23" s="2" t="s">
        <v>131</v>
      </c>
      <c r="G23" s="8">
        <v>0</v>
      </c>
      <c r="H23" s="13">
        <v>0</v>
      </c>
    </row>
    <row r="24" spans="1:8" x14ac:dyDescent="0.25">
      <c r="A24" s="12"/>
      <c r="B24" s="2" t="s">
        <v>105</v>
      </c>
      <c r="C24" s="8">
        <v>0</v>
      </c>
      <c r="D24" s="13">
        <v>0</v>
      </c>
      <c r="E24" s="15"/>
      <c r="F24" s="2" t="s">
        <v>132</v>
      </c>
      <c r="G24" s="8">
        <v>0</v>
      </c>
      <c r="H24" s="13">
        <v>0</v>
      </c>
    </row>
    <row r="25" spans="1:8" x14ac:dyDescent="0.25">
      <c r="A25" s="12"/>
      <c r="B25" s="2" t="s">
        <v>106</v>
      </c>
      <c r="C25" s="8">
        <v>0</v>
      </c>
      <c r="D25" s="13">
        <v>0</v>
      </c>
      <c r="E25" s="15"/>
      <c r="F25" s="2" t="s">
        <v>133</v>
      </c>
      <c r="G25" s="8">
        <v>0</v>
      </c>
      <c r="H25" s="13">
        <v>0</v>
      </c>
    </row>
    <row r="26" spans="1:8" x14ac:dyDescent="0.25">
      <c r="A26" s="12">
        <v>4</v>
      </c>
      <c r="B26" s="6" t="s">
        <v>107</v>
      </c>
      <c r="C26" s="8">
        <f>SUM(C27:C31)</f>
        <v>37.5</v>
      </c>
      <c r="D26" s="13">
        <v>54.49</v>
      </c>
      <c r="E26" s="15">
        <v>4</v>
      </c>
      <c r="F26" s="6" t="s">
        <v>134</v>
      </c>
      <c r="G26" s="8">
        <f>SUM(G27:G31)</f>
        <v>3.63</v>
      </c>
      <c r="H26" s="13">
        <v>0</v>
      </c>
    </row>
    <row r="27" spans="1:8" x14ac:dyDescent="0.25">
      <c r="A27" s="12" t="s">
        <v>108</v>
      </c>
      <c r="B27" s="2" t="s">
        <v>109</v>
      </c>
      <c r="C27" s="8">
        <f>SINGOLEattività!E56</f>
        <v>37.5</v>
      </c>
      <c r="D27" s="13">
        <v>54.49</v>
      </c>
      <c r="E27" s="15" t="s">
        <v>108</v>
      </c>
      <c r="F27" s="2" t="s">
        <v>135</v>
      </c>
      <c r="G27" s="8">
        <f>SINGOLEattività!B56</f>
        <v>3.63</v>
      </c>
      <c r="H27" s="13">
        <v>0</v>
      </c>
    </row>
    <row r="28" spans="1:8" x14ac:dyDescent="0.25">
      <c r="A28" s="12" t="s">
        <v>111</v>
      </c>
      <c r="B28" s="2" t="s">
        <v>110</v>
      </c>
      <c r="C28" s="8">
        <v>0</v>
      </c>
      <c r="D28" s="13">
        <v>0</v>
      </c>
      <c r="E28" s="15"/>
      <c r="F28" s="2" t="s">
        <v>136</v>
      </c>
      <c r="G28" s="8">
        <v>0</v>
      </c>
      <c r="H28" s="13">
        <v>0</v>
      </c>
    </row>
    <row r="29" spans="1:8" x14ac:dyDescent="0.25">
      <c r="A29" s="12"/>
      <c r="B29" s="2" t="s">
        <v>112</v>
      </c>
      <c r="C29" s="8">
        <v>0</v>
      </c>
      <c r="D29" s="13">
        <v>0</v>
      </c>
      <c r="E29" s="15"/>
      <c r="F29" s="2" t="s">
        <v>112</v>
      </c>
      <c r="G29" s="8">
        <v>0</v>
      </c>
      <c r="H29" s="13">
        <v>0</v>
      </c>
    </row>
    <row r="30" spans="1:8" x14ac:dyDescent="0.25">
      <c r="A30" s="12"/>
      <c r="B30" s="2" t="s">
        <v>113</v>
      </c>
      <c r="C30" s="8">
        <v>0</v>
      </c>
      <c r="D30" s="13">
        <v>0</v>
      </c>
      <c r="E30" s="15"/>
      <c r="F30" s="2" t="s">
        <v>113</v>
      </c>
      <c r="G30" s="8">
        <v>0</v>
      </c>
      <c r="H30" s="13">
        <v>0</v>
      </c>
    </row>
    <row r="31" spans="1:8" x14ac:dyDescent="0.25">
      <c r="A31" s="12"/>
      <c r="B31" s="2" t="s">
        <v>114</v>
      </c>
      <c r="C31" s="8">
        <v>0</v>
      </c>
      <c r="D31" s="13">
        <v>0</v>
      </c>
      <c r="E31" s="15"/>
      <c r="F31" s="2" t="s">
        <v>137</v>
      </c>
      <c r="G31" s="8">
        <v>0</v>
      </c>
      <c r="H31" s="13">
        <v>0</v>
      </c>
    </row>
    <row r="32" spans="1:8" x14ac:dyDescent="0.25">
      <c r="A32" s="12">
        <v>5</v>
      </c>
      <c r="B32" s="6" t="s">
        <v>115</v>
      </c>
      <c r="C32" s="8">
        <f>SUM(C33:C39)</f>
        <v>1136.26</v>
      </c>
      <c r="D32" s="13">
        <f>SUM(D33:D39)</f>
        <v>2233.0299999999997</v>
      </c>
      <c r="E32" s="9"/>
      <c r="G32" s="10"/>
      <c r="H32" s="11"/>
    </row>
    <row r="33" spans="1:8" x14ac:dyDescent="0.25">
      <c r="A33" s="12" t="s">
        <v>116</v>
      </c>
      <c r="B33" s="2" t="s">
        <v>87</v>
      </c>
      <c r="C33" s="8">
        <f>SINGOLEattività!F54+SINGOLEattività!E54</f>
        <v>226.82</v>
      </c>
      <c r="D33" s="13">
        <v>94.8</v>
      </c>
      <c r="E33" s="9"/>
      <c r="G33" s="10"/>
      <c r="H33" s="11"/>
    </row>
    <row r="34" spans="1:8" x14ac:dyDescent="0.25">
      <c r="A34" s="12" t="s">
        <v>117</v>
      </c>
      <c r="B34" s="2" t="s">
        <v>46</v>
      </c>
      <c r="C34" s="8">
        <f>SINGOLEattività!E55+SINGOLEattività!F55</f>
        <v>827.5</v>
      </c>
      <c r="D34" s="13">
        <v>1700</v>
      </c>
      <c r="E34" s="9"/>
      <c r="G34" s="10"/>
      <c r="H34" s="11"/>
    </row>
    <row r="35" spans="1:8" x14ac:dyDescent="0.25">
      <c r="A35" s="16"/>
      <c r="B35" s="2" t="s">
        <v>88</v>
      </c>
      <c r="C35" s="8">
        <v>0</v>
      </c>
      <c r="D35" s="13">
        <v>0</v>
      </c>
      <c r="E35" s="9"/>
      <c r="G35" s="10"/>
      <c r="H35" s="11"/>
    </row>
    <row r="36" spans="1:8" x14ac:dyDescent="0.25">
      <c r="A36" s="16"/>
      <c r="B36" s="2" t="s">
        <v>89</v>
      </c>
      <c r="C36" s="8">
        <v>0</v>
      </c>
      <c r="D36" s="13">
        <v>0</v>
      </c>
      <c r="E36" s="9"/>
      <c r="G36" s="10"/>
      <c r="H36" s="11"/>
    </row>
    <row r="37" spans="1:8" x14ac:dyDescent="0.25">
      <c r="A37" s="16"/>
      <c r="B37" s="2" t="s">
        <v>118</v>
      </c>
      <c r="C37" s="8">
        <v>0</v>
      </c>
      <c r="D37" s="13">
        <v>0</v>
      </c>
      <c r="E37" s="9"/>
      <c r="G37" s="10"/>
      <c r="H37" s="11"/>
    </row>
    <row r="38" spans="1:8" x14ac:dyDescent="0.25">
      <c r="A38" s="16"/>
      <c r="B38" s="2" t="s">
        <v>93</v>
      </c>
      <c r="C38" s="8">
        <v>0</v>
      </c>
      <c r="D38" s="13">
        <v>0</v>
      </c>
      <c r="E38" s="9"/>
      <c r="G38" s="10"/>
      <c r="H38" s="11"/>
    </row>
    <row r="39" spans="1:8" x14ac:dyDescent="0.25">
      <c r="A39" s="16"/>
      <c r="B39" s="2" t="s">
        <v>94</v>
      </c>
      <c r="C39" s="8">
        <f>SINGOLEattività!E57</f>
        <v>81.94</v>
      </c>
      <c r="D39" s="13">
        <v>438.23</v>
      </c>
      <c r="E39" s="9"/>
      <c r="G39" s="10"/>
      <c r="H39" s="11"/>
    </row>
    <row r="40" spans="1:8" x14ac:dyDescent="0.25">
      <c r="A40" s="100" t="s">
        <v>119</v>
      </c>
      <c r="B40" s="100"/>
      <c r="C40" s="8">
        <f>(G4+G26)-(C4+C16+C21+C26+C32)</f>
        <v>1063.3900000000031</v>
      </c>
      <c r="D40" s="13"/>
      <c r="E40" s="101" t="s">
        <v>120</v>
      </c>
      <c r="F40" s="102"/>
      <c r="G40" s="2"/>
      <c r="H40" s="8">
        <f>H4-(D4+D26+D32)</f>
        <v>-5761.68</v>
      </c>
    </row>
    <row r="42" spans="1:8" x14ac:dyDescent="0.25">
      <c r="C42" s="10"/>
      <c r="E42" s="10"/>
      <c r="G42" s="10"/>
    </row>
    <row r="43" spans="1:8" x14ac:dyDescent="0.25">
      <c r="E43" s="10"/>
      <c r="F43" s="10"/>
    </row>
  </sheetData>
  <mergeCells count="5">
    <mergeCell ref="A1:H1"/>
    <mergeCell ref="A2:D2"/>
    <mergeCell ref="E2:H2"/>
    <mergeCell ref="A40:B40"/>
    <mergeCell ref="E40:F40"/>
  </mergeCells>
  <pageMargins left="0.25" right="0.25" top="0.75" bottom="0.75" header="0.3" footer="0.3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16" workbookViewId="0">
      <selection activeCell="E1" sqref="E1"/>
    </sheetView>
  </sheetViews>
  <sheetFormatPr defaultRowHeight="15" x14ac:dyDescent="0.25"/>
  <cols>
    <col min="1" max="1" width="23.28515625" customWidth="1"/>
    <col min="2" max="2" width="9.5703125" bestFit="1" customWidth="1"/>
    <col min="3" max="3" width="9.28515625" bestFit="1" customWidth="1"/>
    <col min="4" max="4" width="19.85546875" bestFit="1" customWidth="1"/>
    <col min="5" max="5" width="9.5703125" bestFit="1" customWidth="1"/>
    <col min="8" max="8" width="9.5703125" bestFit="1" customWidth="1"/>
    <col min="9" max="9" width="10.7109375" bestFit="1" customWidth="1"/>
    <col min="11" max="13" width="9.5703125" bestFit="1" customWidth="1"/>
  </cols>
  <sheetData>
    <row r="1" spans="1:13" ht="15.75" thickBot="1" x14ac:dyDescent="0.3">
      <c r="A1" s="17" t="s">
        <v>176</v>
      </c>
      <c r="B1" s="17"/>
      <c r="C1" s="17"/>
      <c r="D1" s="17" t="s">
        <v>185</v>
      </c>
      <c r="E1" s="17"/>
      <c r="F1" s="17"/>
    </row>
    <row r="2" spans="1:13" ht="15.75" thickBot="1" x14ac:dyDescent="0.3">
      <c r="A2" s="18" t="s">
        <v>139</v>
      </c>
      <c r="B2" s="19" t="s">
        <v>140</v>
      </c>
      <c r="C2" s="19" t="s">
        <v>141</v>
      </c>
      <c r="D2" s="20" t="s">
        <v>142</v>
      </c>
      <c r="E2" s="19" t="s">
        <v>140</v>
      </c>
      <c r="F2" s="21" t="s">
        <v>141</v>
      </c>
    </row>
    <row r="3" spans="1:13" x14ac:dyDescent="0.25">
      <c r="A3" s="22" t="s">
        <v>143</v>
      </c>
      <c r="B3" s="23"/>
      <c r="C3" s="23"/>
      <c r="D3" s="24" t="s">
        <v>144</v>
      </c>
      <c r="E3" s="34"/>
      <c r="F3" s="30"/>
      <c r="K3" s="70"/>
      <c r="L3" s="70"/>
      <c r="M3" s="70"/>
    </row>
    <row r="4" spans="1:13" x14ac:dyDescent="0.25">
      <c r="A4" s="27" t="s">
        <v>173</v>
      </c>
      <c r="B4" s="28"/>
      <c r="C4" s="28"/>
      <c r="D4" s="2" t="s">
        <v>145</v>
      </c>
      <c r="E4" s="34"/>
      <c r="F4" s="30"/>
    </row>
    <row r="5" spans="1:13" x14ac:dyDescent="0.25">
      <c r="A5" s="22" t="s">
        <v>174</v>
      </c>
      <c r="B5" s="23">
        <v>1000</v>
      </c>
      <c r="C5" s="23"/>
      <c r="D5" s="2" t="s">
        <v>146</v>
      </c>
      <c r="E5" s="34"/>
      <c r="F5" s="30"/>
      <c r="K5" s="83"/>
      <c r="L5" s="83"/>
    </row>
    <row r="6" spans="1:13" x14ac:dyDescent="0.25">
      <c r="A6" s="31"/>
      <c r="B6" s="23"/>
      <c r="C6" s="23"/>
      <c r="D6" s="2" t="s">
        <v>147</v>
      </c>
      <c r="E6" s="34"/>
      <c r="F6" s="30"/>
    </row>
    <row r="7" spans="1:13" x14ac:dyDescent="0.25">
      <c r="A7" s="32"/>
      <c r="B7" s="33"/>
      <c r="C7" s="33"/>
      <c r="D7" s="2" t="s">
        <v>148</v>
      </c>
      <c r="E7" s="34"/>
      <c r="F7" s="30"/>
    </row>
    <row r="8" spans="1:13" x14ac:dyDescent="0.25">
      <c r="A8" s="22"/>
      <c r="B8" s="34"/>
      <c r="C8" s="34"/>
      <c r="D8" s="2" t="s">
        <v>149</v>
      </c>
      <c r="E8" s="34"/>
      <c r="F8" s="30"/>
    </row>
    <row r="9" spans="1:13" x14ac:dyDescent="0.25">
      <c r="A9" s="32"/>
      <c r="B9" s="34"/>
      <c r="C9" s="34"/>
      <c r="D9" s="2" t="s">
        <v>150</v>
      </c>
      <c r="E9" s="34"/>
      <c r="F9" s="30"/>
    </row>
    <row r="10" spans="1:13" x14ac:dyDescent="0.25">
      <c r="A10" s="32"/>
      <c r="B10" s="34"/>
      <c r="C10" s="34"/>
      <c r="D10" s="2" t="s">
        <v>151</v>
      </c>
      <c r="E10" s="34"/>
      <c r="F10" s="30"/>
    </row>
    <row r="11" spans="1:13" x14ac:dyDescent="0.25">
      <c r="A11" s="32"/>
      <c r="B11" s="34"/>
      <c r="C11" s="34"/>
      <c r="D11" s="2"/>
      <c r="E11" s="29"/>
      <c r="F11" s="30"/>
    </row>
    <row r="12" spans="1:13" ht="15.75" thickBot="1" x14ac:dyDescent="0.3">
      <c r="A12" s="35" t="s">
        <v>152</v>
      </c>
      <c r="B12" s="36">
        <f>SUM(B3:B11)</f>
        <v>1000</v>
      </c>
      <c r="C12" s="36">
        <f>SUM(C3:C11)</f>
        <v>0</v>
      </c>
      <c r="D12" s="37" t="s">
        <v>152</v>
      </c>
      <c r="E12" s="36">
        <f>SUM(E3:E11)</f>
        <v>0</v>
      </c>
      <c r="F12" s="78">
        <f>SUM(F3:F11)</f>
        <v>0</v>
      </c>
      <c r="G12" s="70"/>
    </row>
    <row r="13" spans="1:13" ht="15.75" thickBot="1" x14ac:dyDescent="0.3">
      <c r="A13" s="76" t="s">
        <v>183</v>
      </c>
      <c r="B13" s="76"/>
      <c r="C13" s="76"/>
      <c r="D13" s="39"/>
      <c r="E13" s="39"/>
    </row>
    <row r="14" spans="1:13" ht="15.75" thickBot="1" x14ac:dyDescent="0.3">
      <c r="A14" s="72" t="s">
        <v>139</v>
      </c>
      <c r="B14" s="73" t="s">
        <v>140</v>
      </c>
      <c r="C14" s="73" t="s">
        <v>141</v>
      </c>
      <c r="D14" s="74" t="s">
        <v>142</v>
      </c>
      <c r="E14" s="73" t="s">
        <v>140</v>
      </c>
      <c r="F14" s="75" t="s">
        <v>141</v>
      </c>
      <c r="J14" s="83"/>
    </row>
    <row r="15" spans="1:13" x14ac:dyDescent="0.25">
      <c r="A15" s="22" t="s">
        <v>143</v>
      </c>
      <c r="B15" s="23"/>
      <c r="C15" s="23">
        <v>30</v>
      </c>
      <c r="D15" s="24" t="s">
        <v>144</v>
      </c>
      <c r="E15" s="34">
        <v>1125.5899999999999</v>
      </c>
      <c r="F15" s="26"/>
      <c r="J15" s="83"/>
    </row>
    <row r="16" spans="1:13" x14ac:dyDescent="0.25">
      <c r="A16" s="32"/>
      <c r="B16" s="34"/>
      <c r="C16" s="34"/>
      <c r="D16" s="2" t="s">
        <v>145</v>
      </c>
      <c r="E16" s="29"/>
      <c r="F16" s="30"/>
      <c r="J16" s="83"/>
    </row>
    <row r="17" spans="1:14" x14ac:dyDescent="0.25">
      <c r="A17" s="27" t="s">
        <v>173</v>
      </c>
      <c r="B17" s="28"/>
      <c r="C17" s="28"/>
      <c r="D17" s="2" t="s">
        <v>146</v>
      </c>
      <c r="E17" s="34">
        <v>230</v>
      </c>
      <c r="F17" s="30">
        <v>126.21</v>
      </c>
      <c r="J17" s="83"/>
    </row>
    <row r="18" spans="1:14" x14ac:dyDescent="0.25">
      <c r="A18" s="22" t="s">
        <v>174</v>
      </c>
      <c r="B18" s="23">
        <v>1000</v>
      </c>
      <c r="C18" s="23"/>
      <c r="D18" s="2" t="s">
        <v>147</v>
      </c>
      <c r="E18" s="29"/>
      <c r="F18" s="30"/>
      <c r="J18" s="83"/>
    </row>
    <row r="19" spans="1:14" x14ac:dyDescent="0.25">
      <c r="A19" s="22"/>
      <c r="B19" s="23"/>
      <c r="C19" s="23"/>
      <c r="D19" s="2" t="s">
        <v>148</v>
      </c>
      <c r="E19" s="34"/>
      <c r="F19" s="30"/>
      <c r="J19" s="83"/>
    </row>
    <row r="20" spans="1:14" x14ac:dyDescent="0.25">
      <c r="A20" s="32"/>
      <c r="B20" s="34"/>
      <c r="C20" s="34"/>
      <c r="D20" s="2" t="s">
        <v>149</v>
      </c>
      <c r="E20" s="25"/>
      <c r="F20" s="30"/>
      <c r="J20" s="83"/>
    </row>
    <row r="21" spans="1:14" x14ac:dyDescent="0.25">
      <c r="A21" s="32"/>
      <c r="B21" s="34"/>
      <c r="C21" s="34"/>
      <c r="D21" s="2" t="s">
        <v>150</v>
      </c>
      <c r="E21" s="29"/>
      <c r="F21" s="30"/>
      <c r="J21" s="83"/>
    </row>
    <row r="22" spans="1:14" x14ac:dyDescent="0.25">
      <c r="A22" s="32"/>
      <c r="B22" s="34"/>
      <c r="C22" s="34"/>
      <c r="D22" s="2" t="s">
        <v>151</v>
      </c>
      <c r="E22" s="34">
        <v>200</v>
      </c>
      <c r="F22" s="30">
        <v>1350</v>
      </c>
      <c r="I22" s="70"/>
      <c r="J22" s="83"/>
    </row>
    <row r="23" spans="1:14" x14ac:dyDescent="0.25">
      <c r="A23" s="32"/>
      <c r="B23" s="34"/>
      <c r="C23" s="34"/>
      <c r="D23" s="2"/>
      <c r="E23" s="29"/>
      <c r="F23" s="30"/>
      <c r="I23" s="70"/>
      <c r="J23" s="83"/>
    </row>
    <row r="24" spans="1:14" ht="15.75" thickBot="1" x14ac:dyDescent="0.3">
      <c r="A24" s="35" t="s">
        <v>152</v>
      </c>
      <c r="B24" s="36">
        <f>SUM(B15:B23)</f>
        <v>1000</v>
      </c>
      <c r="C24" s="36">
        <f>SUM(C15:C23)</f>
        <v>30</v>
      </c>
      <c r="D24" s="37" t="s">
        <v>152</v>
      </c>
      <c r="E24" s="36">
        <f>SUM(E15:E23)</f>
        <v>1555.59</v>
      </c>
      <c r="F24" s="38">
        <f>SUM(F15:F23)</f>
        <v>1476.21</v>
      </c>
      <c r="G24" s="70"/>
      <c r="J24" s="84"/>
    </row>
    <row r="25" spans="1:14" ht="15.75" thickBot="1" x14ac:dyDescent="0.3">
      <c r="A25" s="40" t="s">
        <v>184</v>
      </c>
      <c r="B25" s="40"/>
      <c r="C25" s="40"/>
      <c r="D25" s="40"/>
      <c r="E25" s="40"/>
      <c r="J25" s="83"/>
    </row>
    <row r="26" spans="1:14" ht="15.75" thickBot="1" x14ac:dyDescent="0.3">
      <c r="A26" s="41" t="s">
        <v>139</v>
      </c>
      <c r="B26" s="42" t="s">
        <v>140</v>
      </c>
      <c r="C26" s="42" t="s">
        <v>141</v>
      </c>
      <c r="D26" s="43" t="s">
        <v>142</v>
      </c>
      <c r="E26" s="42" t="s">
        <v>140</v>
      </c>
      <c r="F26" s="44" t="s">
        <v>141</v>
      </c>
      <c r="J26" s="83"/>
    </row>
    <row r="27" spans="1:14" x14ac:dyDescent="0.25">
      <c r="A27" s="22" t="s">
        <v>143</v>
      </c>
      <c r="B27" s="23"/>
      <c r="C27" s="23"/>
      <c r="D27" s="24" t="s">
        <v>168</v>
      </c>
      <c r="E27" s="77">
        <v>1303.7</v>
      </c>
      <c r="F27" s="26"/>
      <c r="J27" s="83"/>
    </row>
    <row r="28" spans="1:14" x14ac:dyDescent="0.25">
      <c r="A28" s="27" t="s">
        <v>159</v>
      </c>
      <c r="B28" s="28"/>
      <c r="C28" s="28"/>
      <c r="D28" s="2" t="s">
        <v>145</v>
      </c>
      <c r="E28" s="23"/>
      <c r="F28" s="30"/>
      <c r="H28" s="70"/>
      <c r="J28" s="83"/>
      <c r="N28" s="70"/>
    </row>
    <row r="29" spans="1:14" x14ac:dyDescent="0.25">
      <c r="A29" s="22" t="s">
        <v>160</v>
      </c>
      <c r="B29" s="23">
        <v>1000</v>
      </c>
      <c r="C29" s="23"/>
      <c r="D29" s="2" t="s">
        <v>146</v>
      </c>
      <c r="E29" s="25"/>
      <c r="F29" s="30">
        <v>37.46</v>
      </c>
      <c r="J29" s="83"/>
    </row>
    <row r="30" spans="1:14" x14ac:dyDescent="0.25">
      <c r="A30" s="2"/>
      <c r="B30" s="34"/>
      <c r="C30" s="2"/>
      <c r="D30" s="2" t="s">
        <v>147</v>
      </c>
      <c r="E30" s="29"/>
      <c r="F30" s="30"/>
      <c r="J30" s="83"/>
    </row>
    <row r="31" spans="1:14" x14ac:dyDescent="0.25">
      <c r="A31" s="2"/>
      <c r="B31" s="2"/>
      <c r="C31" s="23"/>
      <c r="D31" s="2" t="s">
        <v>148</v>
      </c>
      <c r="E31" s="29"/>
      <c r="F31" s="30">
        <v>39.96</v>
      </c>
      <c r="J31" s="83"/>
    </row>
    <row r="32" spans="1:14" x14ac:dyDescent="0.25">
      <c r="A32" s="32"/>
      <c r="B32" s="34"/>
      <c r="C32" s="34"/>
      <c r="D32" s="2" t="s">
        <v>149</v>
      </c>
      <c r="E32" s="29"/>
      <c r="F32" s="30"/>
      <c r="J32" s="83"/>
    </row>
    <row r="33" spans="1:12" x14ac:dyDescent="0.25">
      <c r="A33" s="32"/>
      <c r="B33" s="34"/>
      <c r="C33" s="34"/>
      <c r="D33" s="2" t="s">
        <v>150</v>
      </c>
      <c r="E33" s="29"/>
      <c r="F33" s="30"/>
      <c r="J33" s="83"/>
    </row>
    <row r="34" spans="1:12" x14ac:dyDescent="0.25">
      <c r="A34" s="32"/>
      <c r="B34" s="34"/>
      <c r="C34" s="34"/>
      <c r="D34" s="2" t="s">
        <v>151</v>
      </c>
      <c r="E34" s="29"/>
      <c r="F34" s="30"/>
      <c r="I34" s="70"/>
      <c r="J34" s="83"/>
    </row>
    <row r="35" spans="1:12" x14ac:dyDescent="0.25">
      <c r="A35" s="32"/>
      <c r="B35" s="34"/>
      <c r="C35" s="34"/>
      <c r="D35" s="2"/>
      <c r="E35" s="29"/>
      <c r="F35" s="30"/>
      <c r="I35" s="70"/>
      <c r="J35" s="83"/>
    </row>
    <row r="36" spans="1:12" ht="15.75" thickBot="1" x14ac:dyDescent="0.3">
      <c r="A36" s="35" t="s">
        <v>152</v>
      </c>
      <c r="B36" s="36">
        <f>SUM(B27:B35)</f>
        <v>1000</v>
      </c>
      <c r="C36" s="36">
        <f>SUM(C27:C35)</f>
        <v>0</v>
      </c>
      <c r="D36" s="37" t="s">
        <v>152</v>
      </c>
      <c r="E36" s="36">
        <f>SUM(E27:E35)</f>
        <v>1303.7</v>
      </c>
      <c r="F36" s="38">
        <f>SUM(F27:F35)</f>
        <v>77.42</v>
      </c>
      <c r="G36" s="70"/>
      <c r="J36" s="83"/>
    </row>
    <row r="37" spans="1:12" ht="15.75" thickBot="1" x14ac:dyDescent="0.3">
      <c r="A37" s="45" t="s">
        <v>153</v>
      </c>
      <c r="B37" s="45"/>
      <c r="C37" s="45"/>
      <c r="H37" s="70"/>
      <c r="I37" s="71"/>
      <c r="J37" s="83"/>
    </row>
    <row r="38" spans="1:12" ht="15.75" thickBot="1" x14ac:dyDescent="0.3">
      <c r="A38" s="46" t="s">
        <v>139</v>
      </c>
      <c r="B38" s="47" t="s">
        <v>140</v>
      </c>
      <c r="C38" s="47" t="s">
        <v>141</v>
      </c>
      <c r="D38" s="48" t="s">
        <v>142</v>
      </c>
      <c r="E38" s="47" t="s">
        <v>140</v>
      </c>
      <c r="F38" s="49" t="s">
        <v>141</v>
      </c>
      <c r="J38" s="83"/>
    </row>
    <row r="39" spans="1:12" x14ac:dyDescent="0.25">
      <c r="A39" s="22" t="s">
        <v>154</v>
      </c>
      <c r="B39" s="23">
        <v>848</v>
      </c>
      <c r="C39" s="23"/>
      <c r="D39" s="24" t="s">
        <v>144</v>
      </c>
      <c r="E39" s="26">
        <v>780.25</v>
      </c>
      <c r="F39" s="26"/>
      <c r="J39" s="83"/>
    </row>
    <row r="40" spans="1:12" x14ac:dyDescent="0.25">
      <c r="A40" s="27" t="s">
        <v>159</v>
      </c>
      <c r="B40" s="28"/>
      <c r="C40" s="28"/>
      <c r="D40" s="2" t="s">
        <v>145</v>
      </c>
      <c r="E40" s="25">
        <v>771.04</v>
      </c>
      <c r="F40" s="26">
        <v>118.77</v>
      </c>
      <c r="J40" s="83"/>
      <c r="L40" s="70"/>
    </row>
    <row r="41" spans="1:12" x14ac:dyDescent="0.25">
      <c r="A41" s="22" t="s">
        <v>160</v>
      </c>
      <c r="B41" s="23">
        <v>2000</v>
      </c>
      <c r="C41" s="23"/>
      <c r="D41" s="2" t="s">
        <v>155</v>
      </c>
      <c r="E41" s="34">
        <v>2300</v>
      </c>
      <c r="F41" s="26"/>
      <c r="J41" s="70"/>
      <c r="K41" s="71"/>
    </row>
    <row r="42" spans="1:12" x14ac:dyDescent="0.25">
      <c r="A42" s="27" t="s">
        <v>156</v>
      </c>
      <c r="B42" s="28"/>
      <c r="C42" s="28"/>
      <c r="D42" s="2" t="s">
        <v>146</v>
      </c>
      <c r="E42" s="34">
        <v>927.2</v>
      </c>
      <c r="F42" s="30"/>
      <c r="J42" s="70"/>
      <c r="K42" s="70"/>
    </row>
    <row r="43" spans="1:12" x14ac:dyDescent="0.25">
      <c r="A43" s="22" t="s">
        <v>157</v>
      </c>
      <c r="B43" s="23">
        <v>8318.4</v>
      </c>
      <c r="C43" s="23">
        <v>918</v>
      </c>
      <c r="D43" s="2" t="s">
        <v>147</v>
      </c>
      <c r="E43" s="34">
        <v>449</v>
      </c>
      <c r="F43" s="30">
        <v>298.10000000000002</v>
      </c>
      <c r="J43" s="70"/>
      <c r="K43" s="71"/>
    </row>
    <row r="44" spans="1:12" x14ac:dyDescent="0.25">
      <c r="A44" s="50" t="s">
        <v>158</v>
      </c>
      <c r="B44" s="34">
        <v>2500</v>
      </c>
      <c r="C44" s="51"/>
      <c r="D44" s="52" t="s">
        <v>148</v>
      </c>
      <c r="E44" s="34">
        <v>8578.94</v>
      </c>
      <c r="F44" s="59">
        <v>570.19000000000005</v>
      </c>
      <c r="G44" s="70"/>
      <c r="J44" s="70"/>
    </row>
    <row r="45" spans="1:12" x14ac:dyDescent="0.25">
      <c r="A45" s="27"/>
      <c r="B45" s="28"/>
      <c r="C45" s="28"/>
      <c r="D45" s="2" t="s">
        <v>149</v>
      </c>
      <c r="E45" s="29"/>
      <c r="F45" s="30"/>
      <c r="H45" s="70"/>
      <c r="J45" s="70"/>
      <c r="K45" s="71"/>
    </row>
    <row r="46" spans="1:12" x14ac:dyDescent="0.25">
      <c r="A46" s="22"/>
      <c r="B46" s="23"/>
      <c r="C46" s="23"/>
      <c r="D46" s="2" t="s">
        <v>150</v>
      </c>
      <c r="E46" s="29"/>
      <c r="F46" s="30"/>
      <c r="J46" s="70"/>
    </row>
    <row r="47" spans="1:12" x14ac:dyDescent="0.25">
      <c r="A47" s="32"/>
      <c r="B47" s="34"/>
      <c r="C47" s="34"/>
      <c r="D47" s="2" t="s">
        <v>151</v>
      </c>
      <c r="E47" s="29"/>
      <c r="F47" s="30"/>
      <c r="H47" s="70"/>
      <c r="J47" s="70"/>
    </row>
    <row r="48" spans="1:12" x14ac:dyDescent="0.25">
      <c r="A48" s="32"/>
      <c r="B48" s="14"/>
      <c r="C48" s="14"/>
      <c r="D48" s="2" t="s">
        <v>161</v>
      </c>
      <c r="E48" s="34"/>
      <c r="F48" s="59">
        <v>69</v>
      </c>
      <c r="H48" s="70"/>
      <c r="J48" s="70"/>
    </row>
    <row r="49" spans="1:11" ht="15.75" thickBot="1" x14ac:dyDescent="0.3">
      <c r="A49" s="35" t="s">
        <v>152</v>
      </c>
      <c r="B49" s="36">
        <f>SUM(B39:B47)</f>
        <v>13666.4</v>
      </c>
      <c r="C49" s="36">
        <f>SUM(C39:C47)</f>
        <v>918</v>
      </c>
      <c r="D49" s="37" t="s">
        <v>152</v>
      </c>
      <c r="E49" s="36">
        <f>SUM(E39:E48)</f>
        <v>13806.43</v>
      </c>
      <c r="F49" s="38">
        <f>SUM(F39:F48)</f>
        <v>1056.06</v>
      </c>
      <c r="G49" s="70"/>
      <c r="H49" s="70"/>
      <c r="J49" s="70"/>
    </row>
    <row r="50" spans="1:11" x14ac:dyDescent="0.25">
      <c r="B50" s="70"/>
      <c r="E50" s="70"/>
      <c r="J50" s="70"/>
    </row>
    <row r="51" spans="1:11" x14ac:dyDescent="0.25">
      <c r="J51" s="70"/>
    </row>
    <row r="52" spans="1:11" ht="15.75" thickBot="1" x14ac:dyDescent="0.3">
      <c r="A52" s="53" t="s">
        <v>162</v>
      </c>
      <c r="B52" s="53"/>
      <c r="C52" s="53"/>
      <c r="J52" s="70"/>
    </row>
    <row r="53" spans="1:11" ht="15.75" thickBot="1" x14ac:dyDescent="0.3">
      <c r="A53" s="54" t="s">
        <v>139</v>
      </c>
      <c r="B53" s="55" t="s">
        <v>140</v>
      </c>
      <c r="C53" s="55" t="s">
        <v>141</v>
      </c>
      <c r="D53" s="56" t="s">
        <v>142</v>
      </c>
      <c r="E53" s="55" t="s">
        <v>140</v>
      </c>
      <c r="F53" s="57" t="s">
        <v>141</v>
      </c>
      <c r="J53" s="70"/>
    </row>
    <row r="54" spans="1:11" x14ac:dyDescent="0.25">
      <c r="A54" s="22" t="s">
        <v>163</v>
      </c>
      <c r="B54" s="81">
        <v>1795</v>
      </c>
      <c r="C54" s="81">
        <v>1760</v>
      </c>
      <c r="D54" s="2" t="s">
        <v>170</v>
      </c>
      <c r="E54" s="34">
        <v>93.69</v>
      </c>
      <c r="F54" s="30">
        <v>133.13</v>
      </c>
      <c r="G54" s="70"/>
      <c r="J54" s="70"/>
    </row>
    <row r="55" spans="1:11" x14ac:dyDescent="0.25">
      <c r="A55" s="50" t="s">
        <v>171</v>
      </c>
      <c r="B55" s="34">
        <v>-19.75</v>
      </c>
      <c r="C55" s="34">
        <v>19.75</v>
      </c>
      <c r="D55" s="58" t="s">
        <v>148</v>
      </c>
      <c r="E55" s="34">
        <v>827.5</v>
      </c>
      <c r="F55" s="59"/>
      <c r="J55" s="70"/>
    </row>
    <row r="56" spans="1:11" x14ac:dyDescent="0.25">
      <c r="A56" s="60" t="s">
        <v>172</v>
      </c>
      <c r="B56" s="28">
        <v>3.63</v>
      </c>
      <c r="C56" s="34"/>
      <c r="D56" s="58" t="s">
        <v>164</v>
      </c>
      <c r="E56" s="34">
        <v>37.5</v>
      </c>
      <c r="F56" s="61"/>
      <c r="J56" s="70"/>
    </row>
    <row r="57" spans="1:11" x14ac:dyDescent="0.25">
      <c r="A57" s="60" t="s">
        <v>175</v>
      </c>
      <c r="B57" s="28">
        <v>339.53</v>
      </c>
      <c r="C57" s="51"/>
      <c r="D57" s="52" t="s">
        <v>169</v>
      </c>
      <c r="E57" s="28">
        <v>81.94</v>
      </c>
      <c r="F57" s="61"/>
      <c r="J57" s="70"/>
    </row>
    <row r="58" spans="1:11" ht="15.75" thickBot="1" x14ac:dyDescent="0.3">
      <c r="A58" s="35" t="s">
        <v>152</v>
      </c>
      <c r="B58" s="36">
        <f>SUM(B54:B57)</f>
        <v>2118.41</v>
      </c>
      <c r="C58" s="36">
        <f>SUM(C54:C55)</f>
        <v>1779.75</v>
      </c>
      <c r="D58" s="37" t="s">
        <v>152</v>
      </c>
      <c r="E58" s="36">
        <f>SUM(E54:E57)</f>
        <v>1040.6300000000001</v>
      </c>
      <c r="F58" s="38">
        <f>SUM(F54:F57)</f>
        <v>133.13</v>
      </c>
      <c r="G58" s="70"/>
      <c r="J58" s="70"/>
    </row>
    <row r="59" spans="1:11" x14ac:dyDescent="0.25">
      <c r="J59" s="70"/>
    </row>
    <row r="60" spans="1:11" ht="15.75" thickBot="1" x14ac:dyDescent="0.3">
      <c r="A60" s="62" t="s">
        <v>165</v>
      </c>
      <c r="B60" s="62"/>
      <c r="C60" s="62"/>
      <c r="D60" s="62"/>
      <c r="J60" s="70"/>
    </row>
    <row r="61" spans="1:11" ht="15.75" thickBot="1" x14ac:dyDescent="0.3">
      <c r="A61" s="63" t="s">
        <v>139</v>
      </c>
      <c r="B61" s="64" t="s">
        <v>166</v>
      </c>
      <c r="C61" s="64" t="s">
        <v>167</v>
      </c>
      <c r="D61" s="64" t="s">
        <v>142</v>
      </c>
      <c r="E61" s="64" t="s">
        <v>166</v>
      </c>
      <c r="F61" s="65" t="s">
        <v>167</v>
      </c>
      <c r="J61" s="70"/>
    </row>
    <row r="62" spans="1:11" ht="15.75" thickBot="1" x14ac:dyDescent="0.3">
      <c r="A62" s="66"/>
      <c r="B62" s="82"/>
      <c r="C62" s="67"/>
      <c r="D62" s="68"/>
      <c r="E62" s="36"/>
      <c r="F62" s="69"/>
      <c r="G62" s="70"/>
      <c r="J62" s="70"/>
    </row>
    <row r="63" spans="1:11" x14ac:dyDescent="0.25">
      <c r="J63" s="70"/>
      <c r="K63" s="70"/>
    </row>
    <row r="64" spans="1:11" x14ac:dyDescent="0.25">
      <c r="A64" s="2" t="s">
        <v>177</v>
      </c>
      <c r="B64" s="34">
        <f>((B12+B24+B36+B49+B58)+2910.06)-(E24+E36+E49+E58)</f>
        <v>3988.5200000000004</v>
      </c>
      <c r="D64" s="94" t="s">
        <v>179</v>
      </c>
      <c r="E64" s="87">
        <f>B12+B24+C24+B36+B49+C49+B58+C58</f>
        <v>21512.560000000001</v>
      </c>
      <c r="F64" s="88" t="s">
        <v>180</v>
      </c>
      <c r="H64" s="79"/>
      <c r="I64" s="70"/>
      <c r="J64" s="71"/>
      <c r="K64" s="80"/>
    </row>
    <row r="65" spans="1:11" x14ac:dyDescent="0.25">
      <c r="D65" s="89"/>
      <c r="E65" s="90">
        <f>E24+F24+E36+F36+E49+F49+E58+F58</f>
        <v>20449.170000000002</v>
      </c>
      <c r="F65" s="91" t="s">
        <v>181</v>
      </c>
      <c r="H65" s="79"/>
      <c r="I65" s="70"/>
      <c r="J65" s="71"/>
      <c r="K65" s="80"/>
    </row>
    <row r="66" spans="1:11" x14ac:dyDescent="0.25">
      <c r="A66" s="85" t="s">
        <v>178</v>
      </c>
      <c r="B66" s="86">
        <f>((C12+C24+C36+C49+C58)+46.72)-(F12+F24+F36+F49+F58)</f>
        <v>31.649999999999636</v>
      </c>
      <c r="D66" s="25"/>
      <c r="E66" s="92">
        <f>E64-E65</f>
        <v>1063.3899999999994</v>
      </c>
      <c r="F66" s="93"/>
      <c r="J66" s="70"/>
    </row>
    <row r="67" spans="1:11" x14ac:dyDescent="0.25">
      <c r="C67" s="83"/>
      <c r="J67" s="70"/>
    </row>
    <row r="68" spans="1:11" x14ac:dyDescent="0.25">
      <c r="C68" s="83"/>
    </row>
    <row r="69" spans="1:11" x14ac:dyDescent="0.25">
      <c r="C69" s="83"/>
    </row>
    <row r="70" spans="1:11" x14ac:dyDescent="0.25">
      <c r="A70" s="70"/>
      <c r="C70" s="83"/>
    </row>
    <row r="74" spans="1:11" x14ac:dyDescent="0.25">
      <c r="A74" s="70"/>
      <c r="B74" s="70"/>
      <c r="C74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RENDICONTO</vt:lpstr>
      <vt:lpstr>risultatoGestione</vt:lpstr>
      <vt:lpstr>SINGOLEattività</vt:lpstr>
    </vt:vector>
  </TitlesOfParts>
  <Company>Politecnico di Milano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Jacopo Antonio Cardelia</dc:creator>
  <cp:lastModifiedBy>GSL</cp:lastModifiedBy>
  <cp:lastPrinted>2017-04-17T23:07:11Z</cp:lastPrinted>
  <dcterms:created xsi:type="dcterms:W3CDTF">2017-03-15T12:29:02Z</dcterms:created>
  <dcterms:modified xsi:type="dcterms:W3CDTF">2019-03-03T14:46:16Z</dcterms:modified>
</cp:coreProperties>
</file>